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7" i="1"/>
  <c r="J27"/>
  <c r="I27"/>
  <c r="H27"/>
  <c r="G27"/>
  <c r="F27"/>
  <c r="L17"/>
  <c r="J17"/>
  <c r="I17"/>
  <c r="H17"/>
  <c r="G17"/>
  <c r="F17"/>
  <c r="L13"/>
  <c r="J13"/>
  <c r="I13"/>
  <c r="H13"/>
  <c r="G13"/>
  <c r="F13"/>
  <c r="L592" l="1"/>
  <c r="J592"/>
  <c r="I592"/>
  <c r="H592"/>
  <c r="G592"/>
  <c r="F592"/>
  <c r="L585"/>
  <c r="J585"/>
  <c r="I585"/>
  <c r="H585"/>
  <c r="G585"/>
  <c r="F585"/>
  <c r="J578"/>
  <c r="I578"/>
  <c r="H578"/>
  <c r="G578"/>
  <c r="F578"/>
  <c r="L573"/>
  <c r="L578" s="1"/>
  <c r="J573"/>
  <c r="I573"/>
  <c r="H573"/>
  <c r="G573"/>
  <c r="F573"/>
  <c r="L563"/>
  <c r="J563"/>
  <c r="I563"/>
  <c r="H563"/>
  <c r="G563"/>
  <c r="F563"/>
  <c r="L559"/>
  <c r="L593" s="1"/>
  <c r="J559"/>
  <c r="J593" s="1"/>
  <c r="I559"/>
  <c r="I593" s="1"/>
  <c r="H559"/>
  <c r="H593" s="1"/>
  <c r="G559"/>
  <c r="F559"/>
  <c r="F593" s="1"/>
  <c r="L550"/>
  <c r="J550"/>
  <c r="I550"/>
  <c r="H550"/>
  <c r="G550"/>
  <c r="F550"/>
  <c r="L543"/>
  <c r="J543"/>
  <c r="I543"/>
  <c r="H543"/>
  <c r="G543"/>
  <c r="F543"/>
  <c r="L536"/>
  <c r="J536"/>
  <c r="I536"/>
  <c r="H536"/>
  <c r="G536"/>
  <c r="F536"/>
  <c r="L531"/>
  <c r="J531"/>
  <c r="J551" s="1"/>
  <c r="I531"/>
  <c r="I551" s="1"/>
  <c r="H531"/>
  <c r="G531"/>
  <c r="G551" s="1"/>
  <c r="F531"/>
  <c r="L521"/>
  <c r="J521"/>
  <c r="I521"/>
  <c r="H521"/>
  <c r="G521"/>
  <c r="F521"/>
  <c r="L517"/>
  <c r="L551" s="1"/>
  <c r="J517"/>
  <c r="I517"/>
  <c r="H517"/>
  <c r="H551" s="1"/>
  <c r="G517"/>
  <c r="F517"/>
  <c r="F551" s="1"/>
  <c r="L508"/>
  <c r="J508"/>
  <c r="I508"/>
  <c r="H508"/>
  <c r="G508"/>
  <c r="F508"/>
  <c r="L501"/>
  <c r="J501"/>
  <c r="I501"/>
  <c r="H501"/>
  <c r="G501"/>
  <c r="F501"/>
  <c r="L494"/>
  <c r="J494"/>
  <c r="I494"/>
  <c r="H494"/>
  <c r="G494"/>
  <c r="F494"/>
  <c r="L489"/>
  <c r="L509" s="1"/>
  <c r="J489"/>
  <c r="I489"/>
  <c r="H489"/>
  <c r="G489"/>
  <c r="F489"/>
  <c r="L479"/>
  <c r="J479"/>
  <c r="I479"/>
  <c r="H479"/>
  <c r="G479"/>
  <c r="F479"/>
  <c r="L475"/>
  <c r="J475"/>
  <c r="J509" s="1"/>
  <c r="I475"/>
  <c r="H475"/>
  <c r="H509" s="1"/>
  <c r="G475"/>
  <c r="G509" s="1"/>
  <c r="F475"/>
  <c r="L466"/>
  <c r="J466"/>
  <c r="I466"/>
  <c r="H466"/>
  <c r="G466"/>
  <c r="F466"/>
  <c r="L459"/>
  <c r="J459"/>
  <c r="I459"/>
  <c r="H459"/>
  <c r="G459"/>
  <c r="F459"/>
  <c r="J452"/>
  <c r="I452"/>
  <c r="H452"/>
  <c r="G452"/>
  <c r="F452"/>
  <c r="L447"/>
  <c r="L452" s="1"/>
  <c r="J447"/>
  <c r="I447"/>
  <c r="H447"/>
  <c r="G447"/>
  <c r="F447"/>
  <c r="L437"/>
  <c r="J437"/>
  <c r="I437"/>
  <c r="H437"/>
  <c r="G437"/>
  <c r="F437"/>
  <c r="L433"/>
  <c r="J433"/>
  <c r="J467" s="1"/>
  <c r="I433"/>
  <c r="I467" s="1"/>
  <c r="H433"/>
  <c r="G433"/>
  <c r="G467" s="1"/>
  <c r="F433"/>
  <c r="L424"/>
  <c r="J424"/>
  <c r="I424"/>
  <c r="H424"/>
  <c r="G424"/>
  <c r="F424"/>
  <c r="L417"/>
  <c r="J417"/>
  <c r="I417"/>
  <c r="H417"/>
  <c r="G417"/>
  <c r="F417"/>
  <c r="L410"/>
  <c r="J410"/>
  <c r="I410"/>
  <c r="H410"/>
  <c r="G410"/>
  <c r="F410"/>
  <c r="L405"/>
  <c r="J405"/>
  <c r="I405"/>
  <c r="H405"/>
  <c r="G405"/>
  <c r="F405"/>
  <c r="L395"/>
  <c r="J395"/>
  <c r="I395"/>
  <c r="H395"/>
  <c r="G395"/>
  <c r="F395"/>
  <c r="L391"/>
  <c r="L425" s="1"/>
  <c r="J391"/>
  <c r="I391"/>
  <c r="I425" s="1"/>
  <c r="H391"/>
  <c r="G391"/>
  <c r="F391"/>
  <c r="F425" s="1"/>
  <c r="L382"/>
  <c r="J382"/>
  <c r="I382"/>
  <c r="H382"/>
  <c r="G382"/>
  <c r="F382"/>
  <c r="L375"/>
  <c r="J375"/>
  <c r="I375"/>
  <c r="H375"/>
  <c r="G375"/>
  <c r="F375"/>
  <c r="L368"/>
  <c r="J368"/>
  <c r="I368"/>
  <c r="H368"/>
  <c r="G368"/>
  <c r="F368"/>
  <c r="L363"/>
  <c r="J363"/>
  <c r="I363"/>
  <c r="H363"/>
  <c r="G363"/>
  <c r="F363"/>
  <c r="L353"/>
  <c r="J353"/>
  <c r="I353"/>
  <c r="H353"/>
  <c r="G353"/>
  <c r="F353"/>
  <c r="L349"/>
  <c r="L383" s="1"/>
  <c r="J349"/>
  <c r="I349"/>
  <c r="H349"/>
  <c r="H383" s="1"/>
  <c r="G349"/>
  <c r="F349"/>
  <c r="F383" s="1"/>
  <c r="L340"/>
  <c r="J340"/>
  <c r="I340"/>
  <c r="H340"/>
  <c r="G340"/>
  <c r="F340"/>
  <c r="L333"/>
  <c r="J333"/>
  <c r="I333"/>
  <c r="H333"/>
  <c r="G333"/>
  <c r="F333"/>
  <c r="L326"/>
  <c r="J326"/>
  <c r="I326"/>
  <c r="H326"/>
  <c r="G326"/>
  <c r="F326"/>
  <c r="L321"/>
  <c r="J321"/>
  <c r="I321"/>
  <c r="H321"/>
  <c r="G321"/>
  <c r="F321"/>
  <c r="L311"/>
  <c r="J311"/>
  <c r="I311"/>
  <c r="H311"/>
  <c r="G311"/>
  <c r="F311"/>
  <c r="L307"/>
  <c r="L341" s="1"/>
  <c r="J307"/>
  <c r="J341" s="1"/>
  <c r="I307"/>
  <c r="I341" s="1"/>
  <c r="H307"/>
  <c r="H341" s="1"/>
  <c r="G307"/>
  <c r="G341" s="1"/>
  <c r="F307"/>
  <c r="L298"/>
  <c r="L291"/>
  <c r="L279"/>
  <c r="L269"/>
  <c r="L256"/>
  <c r="L249"/>
  <c r="L237"/>
  <c r="L227"/>
  <c r="L214"/>
  <c r="L207"/>
  <c r="L195"/>
  <c r="L185"/>
  <c r="L172"/>
  <c r="L165"/>
  <c r="L153"/>
  <c r="L143"/>
  <c r="L130"/>
  <c r="L123"/>
  <c r="L111"/>
  <c r="L101"/>
  <c r="L88"/>
  <c r="L81"/>
  <c r="L69"/>
  <c r="L59"/>
  <c r="L46"/>
  <c r="L39"/>
  <c r="L32"/>
  <c r="B593"/>
  <c r="A593"/>
  <c r="B586"/>
  <c r="A586"/>
  <c r="B579"/>
  <c r="A579"/>
  <c r="B574"/>
  <c r="A574"/>
  <c r="B564"/>
  <c r="A564"/>
  <c r="B560"/>
  <c r="A560"/>
  <c r="B551"/>
  <c r="A551"/>
  <c r="B544"/>
  <c r="A544"/>
  <c r="B537"/>
  <c r="A537"/>
  <c r="B532"/>
  <c r="A532"/>
  <c r="B522"/>
  <c r="A522"/>
  <c r="B518"/>
  <c r="A518"/>
  <c r="B509"/>
  <c r="A509"/>
  <c r="B502"/>
  <c r="A502"/>
  <c r="B495"/>
  <c r="A495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B14"/>
  <c r="A14"/>
  <c r="F47"/>
  <c r="I509" l="1"/>
  <c r="F509"/>
  <c r="H467"/>
  <c r="F467"/>
  <c r="J425"/>
  <c r="H425"/>
  <c r="G425"/>
  <c r="J383"/>
  <c r="I383"/>
  <c r="G383"/>
  <c r="F341"/>
  <c r="H173"/>
  <c r="F89"/>
  <c r="G593"/>
  <c r="L467"/>
  <c r="G47"/>
  <c r="H47"/>
  <c r="J131"/>
  <c r="G173"/>
  <c r="I257"/>
  <c r="F299"/>
  <c r="J47"/>
  <c r="G89"/>
  <c r="I173"/>
  <c r="F215"/>
  <c r="H299"/>
  <c r="H89"/>
  <c r="J173"/>
  <c r="G215"/>
  <c r="I299"/>
  <c r="I89"/>
  <c r="F131"/>
  <c r="H215"/>
  <c r="J299"/>
  <c r="J89"/>
  <c r="G131"/>
  <c r="I215"/>
  <c r="F257"/>
  <c r="I47"/>
  <c r="I131"/>
  <c r="F173"/>
  <c r="H257"/>
  <c r="F594" l="1"/>
  <c r="J594"/>
  <c r="I594"/>
  <c r="G594"/>
  <c r="H594"/>
  <c r="L47"/>
  <c r="L74"/>
  <c r="L89"/>
  <c r="L116"/>
  <c r="L131"/>
  <c r="L158"/>
  <c r="L173"/>
  <c r="L200"/>
  <c r="L215"/>
  <c r="L242"/>
  <c r="L257"/>
  <c r="L284"/>
  <c r="L299"/>
  <c r="L594"/>
</calcChain>
</file>

<file path=xl/sharedStrings.xml><?xml version="1.0" encoding="utf-8"?>
<sst xmlns="http://schemas.openxmlformats.org/spreadsheetml/2006/main" count="694" uniqueCount="129">
  <si>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</si>
  <si>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</si>
  <si>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</si>
  <si>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</si>
  <si>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</si>
  <si>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</si>
  <si>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</si>
  <si>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</si>
  <si>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</si>
  <si>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</si>
  <si>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</si>
  <si>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</si>
  <si>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</si>
  <si>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</si>
  <si>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</si>
  <si>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</si>
  <si>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</si>
  <si>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</si>
  <si>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</si>
  <si>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</si>
  <si>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</si>
  <si>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</si>
  <si>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</si>
  <si>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</si>
  <si>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</si>
  <si>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</si>
  <si>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</si>
  <si>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</si>
  <si>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</si>
  <si>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</si>
  <si>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</si>
  <si>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</si>
  <si>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</si>
  <si>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</si>
  <si>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</si>
  <si>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</si>
  <si>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</si>
  <si>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</si>
  <si>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</si>
  <si>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</si>
  <si>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</si>
  <si>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</si>
  <si>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</si>
  <si>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</si>
  <si>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</si>
  <si>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</si>
  <si>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Кофейный напиток</t>
  </si>
  <si>
    <t>Батон обогащ витаминами</t>
  </si>
  <si>
    <t>пром</t>
  </si>
  <si>
    <t xml:space="preserve">Сыр </t>
  </si>
  <si>
    <t>Масло сливочное</t>
  </si>
  <si>
    <t>Овощная добавка</t>
  </si>
  <si>
    <t>ТТК</t>
  </si>
  <si>
    <t>Суп картофельный с горохом</t>
  </si>
  <si>
    <t>Тефтели в соусе</t>
  </si>
  <si>
    <t>90/30</t>
  </si>
  <si>
    <t>Рис припущенный</t>
  </si>
  <si>
    <t>Компот из кураги</t>
  </si>
  <si>
    <t>Хлеб пшеничный, обогащен. Витаминами</t>
  </si>
  <si>
    <t>Хлеб ржаной</t>
  </si>
  <si>
    <t>пудинг творожно-манный с молочным соусом</t>
  </si>
  <si>
    <t>чай с сахаром</t>
  </si>
  <si>
    <t>хлеб пшеничный, обогащенный витаминами</t>
  </si>
  <si>
    <t>кондитерское изделие</t>
  </si>
  <si>
    <t>овощная добавка</t>
  </si>
  <si>
    <t>щи из свежей капусты с картофелем со сметаной</t>
  </si>
  <si>
    <t>200/10</t>
  </si>
  <si>
    <t>ттк</t>
  </si>
  <si>
    <t>шницель, соус красный основной</t>
  </si>
  <si>
    <t>макаронные изделия отварные</t>
  </si>
  <si>
    <t>напиток витаминный</t>
  </si>
  <si>
    <t>хлеб ржаной</t>
  </si>
  <si>
    <t>Гуляш из мяса птицы</t>
  </si>
  <si>
    <t>Каша  гречневая с овощной добавкой</t>
  </si>
  <si>
    <t>150/30</t>
  </si>
  <si>
    <t>Чай с сахаром</t>
  </si>
  <si>
    <t>Хлеб пшеничный, обогащенный витаминами</t>
  </si>
  <si>
    <t>морковь</t>
  </si>
  <si>
    <t>Суп лапша</t>
  </si>
  <si>
    <t>140/1</t>
  </si>
  <si>
    <t>Запеканка картофельная с мясом,с соусом</t>
  </si>
  <si>
    <t>Кампот из сухофруктов</t>
  </si>
  <si>
    <t>Биойогурт 2,5%</t>
  </si>
  <si>
    <t>1шт/125</t>
  </si>
  <si>
    <t>Суп-пюре из картофеля с гренками</t>
  </si>
  <si>
    <t>200/20</t>
  </si>
  <si>
    <t>Плов с овощной добавкой</t>
  </si>
  <si>
    <t>200/30</t>
  </si>
  <si>
    <t>Курица, тушеная с морковью</t>
  </si>
  <si>
    <t>Каша гречневая рассыпчатая</t>
  </si>
  <si>
    <t>Борщ</t>
  </si>
  <si>
    <t>Котлета рыбная "Лада"</t>
  </si>
  <si>
    <t>ТТК42</t>
  </si>
  <si>
    <t>Пюре картофельное</t>
  </si>
  <si>
    <t>Компот из сухофруктов</t>
  </si>
  <si>
    <t>Каша молочная "Дружба" с маслом</t>
  </si>
  <si>
    <t>Чай "Детский"</t>
  </si>
  <si>
    <t>685/1</t>
  </si>
  <si>
    <t>Батон обогащенный витаминами</t>
  </si>
  <si>
    <t>Фрукт свежий</t>
  </si>
  <si>
    <t>120-160</t>
  </si>
  <si>
    <t>пром/2</t>
  </si>
  <si>
    <t>Маринад овощной</t>
  </si>
  <si>
    <t>Суп крестьянский со сметаной</t>
  </si>
  <si>
    <t>Биточки мясные</t>
  </si>
  <si>
    <t>Макаронные изделия отварные</t>
  </si>
  <si>
    <t>Компот из плодов сушеных</t>
  </si>
  <si>
    <t>Запеканка творожно-манная с молочным соусом</t>
  </si>
  <si>
    <t>Кондитерское изделие</t>
  </si>
  <si>
    <t>Суп картофельный с макаронными изделиями</t>
  </si>
  <si>
    <t>Жаркое по-домашнему</t>
  </si>
  <si>
    <t>436/2</t>
  </si>
  <si>
    <t>Чай с лимоном</t>
  </si>
  <si>
    <t>Фрикассе из курицы</t>
  </si>
  <si>
    <t>ТТК31</t>
  </si>
  <si>
    <t>Рис припущенный с овощами</t>
  </si>
  <si>
    <t>Хлеб пшеничный,обогащенный витаминами</t>
  </si>
  <si>
    <t>Борщ с картофелем и капустой со сметаной</t>
  </si>
  <si>
    <t>Котлета "Ёжик"</t>
  </si>
  <si>
    <t>Сыр твердый</t>
  </si>
  <si>
    <t>1шт/50</t>
  </si>
  <si>
    <t>220/20</t>
  </si>
  <si>
    <t>Биточки в соусе</t>
  </si>
  <si>
    <t>Напиток витаминный</t>
  </si>
  <si>
    <t>Котлета  из мяса птицы</t>
  </si>
  <si>
    <t>Рассольник со сметаной</t>
  </si>
  <si>
    <t>Суфле "Рыбка"</t>
  </si>
  <si>
    <t>Гарнир сложный</t>
  </si>
  <si>
    <t>МАОУСОШ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</si>
</sst>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Normal="100" workbookViewId="0">
      <pane xSplit="4" ySplit="5" topLeftCell="E435" activePane="bottomRight" state="frozen"/>
      <selection pane="topRight" activeCell="E1" sqref="E1"/>
      <selection pane="bottomLeft" activeCell="A6" sqref="A6"/>
      <selection pane="bottomRight" activeCell="E312" sqref="E3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128</v>
      </c>
      <c r="D1" s="58"/>
      <c r="E1" s="58"/>
      <c r="F1" s="13" t="s">
        <v>16</v>
      </c>
      <c r="G1" s="2" t="s">
        <v>17</v>
      </c>
      <c r="H1" s="59"/>
      <c r="I1" s="59"/>
      <c r="J1" s="59"/>
      <c r="K1" s="59"/>
    </row>
    <row r="2" spans="1:12" ht="18">
      <c r="A2" s="40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>
        <v>1</v>
      </c>
      <c r="J3" s="53">
        <v>2024</v>
      </c>
      <c r="K3" s="1"/>
    </row>
    <row r="4" spans="1:12">
      <c r="C4" s="2"/>
      <c r="D4" s="4"/>
      <c r="H4" s="54" t="s">
        <v>42</v>
      </c>
      <c r="I4" s="54" t="s">
        <v>43</v>
      </c>
      <c r="J4" s="54" t="s">
        <v>44</v>
      </c>
    </row>
    <row r="5" spans="1:12" ht="33.7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4" t="s">
        <v>45</v>
      </c>
      <c r="F6" s="45">
        <v>210</v>
      </c>
      <c r="G6" s="45">
        <v>4.8499999999999996</v>
      </c>
      <c r="H6" s="45">
        <v>6.3</v>
      </c>
      <c r="I6" s="45">
        <v>31.6</v>
      </c>
      <c r="J6" s="45">
        <v>185</v>
      </c>
      <c r="K6" s="46">
        <v>311</v>
      </c>
      <c r="L6" s="45"/>
    </row>
    <row r="7" spans="1:12" ht="15">
      <c r="A7" s="25"/>
      <c r="B7" s="16"/>
      <c r="C7" s="11"/>
      <c r="D7" s="6"/>
      <c r="E7" s="47" t="s">
        <v>49</v>
      </c>
      <c r="F7" s="48">
        <v>20</v>
      </c>
      <c r="G7" s="48">
        <v>3.15</v>
      </c>
      <c r="H7" s="48">
        <v>4.0199999999999996</v>
      </c>
      <c r="I7" s="48"/>
      <c r="J7" s="48">
        <v>54</v>
      </c>
      <c r="K7" s="49" t="s">
        <v>48</v>
      </c>
      <c r="L7" s="48"/>
    </row>
    <row r="8" spans="1:12" ht="15">
      <c r="A8" s="25"/>
      <c r="B8" s="16"/>
      <c r="C8" s="11"/>
      <c r="D8" s="7" t="s">
        <v>22</v>
      </c>
      <c r="E8" s="47" t="s">
        <v>46</v>
      </c>
      <c r="F8" s="48">
        <v>200</v>
      </c>
      <c r="G8" s="48">
        <v>3.9</v>
      </c>
      <c r="H8" s="48">
        <v>2.6</v>
      </c>
      <c r="I8" s="48">
        <v>11.1</v>
      </c>
      <c r="J8" s="48">
        <v>86</v>
      </c>
      <c r="K8" s="49">
        <v>692</v>
      </c>
      <c r="L8" s="48"/>
    </row>
    <row r="9" spans="1:12" ht="15">
      <c r="A9" s="25"/>
      <c r="B9" s="16"/>
      <c r="C9" s="11"/>
      <c r="D9" s="7" t="s">
        <v>23</v>
      </c>
      <c r="E9" s="47" t="s">
        <v>47</v>
      </c>
      <c r="F9" s="48">
        <v>60</v>
      </c>
      <c r="G9" s="48">
        <v>4.0199999999999996</v>
      </c>
      <c r="H9" s="48">
        <v>1.1000000000000001</v>
      </c>
      <c r="I9" s="48">
        <v>30.04</v>
      </c>
      <c r="J9" s="48">
        <v>97</v>
      </c>
      <c r="K9" s="49" t="s">
        <v>48</v>
      </c>
      <c r="L9" s="48"/>
    </row>
    <row r="10" spans="1:12" ht="1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>
      <c r="A11" s="25"/>
      <c r="B11" s="16"/>
      <c r="C11" s="11"/>
      <c r="D11" s="6"/>
      <c r="E11" s="47" t="s">
        <v>50</v>
      </c>
      <c r="F11" s="48">
        <v>10</v>
      </c>
      <c r="G11" s="48">
        <v>0.1</v>
      </c>
      <c r="H11" s="48">
        <v>6.2</v>
      </c>
      <c r="I11" s="48">
        <v>0.1</v>
      </c>
      <c r="J11" s="48">
        <v>66</v>
      </c>
      <c r="K11" s="49">
        <v>5</v>
      </c>
      <c r="L11" s="48"/>
    </row>
    <row r="12" spans="1:12" ht="1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16.02</v>
      </c>
      <c r="H13" s="21">
        <f t="shared" si="0"/>
        <v>20.22</v>
      </c>
      <c r="I13" s="21">
        <f t="shared" si="0"/>
        <v>72.84</v>
      </c>
      <c r="J13" s="21">
        <f t="shared" si="0"/>
        <v>488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ref="L17" si="3">SUM(L14:L16)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51</v>
      </c>
      <c r="F18" s="48">
        <v>60</v>
      </c>
      <c r="G18" s="48">
        <v>3</v>
      </c>
      <c r="H18" s="48">
        <v>5</v>
      </c>
      <c r="I18" s="48">
        <v>10.8</v>
      </c>
      <c r="J18" s="48">
        <v>90</v>
      </c>
      <c r="K18" s="49" t="s">
        <v>52</v>
      </c>
      <c r="L18" s="48"/>
    </row>
    <row r="19" spans="1:12" ht="15">
      <c r="A19" s="25"/>
      <c r="B19" s="16"/>
      <c r="C19" s="11"/>
      <c r="D19" s="7" t="s">
        <v>28</v>
      </c>
      <c r="E19" s="47" t="s">
        <v>53</v>
      </c>
      <c r="F19" s="48">
        <v>200</v>
      </c>
      <c r="G19" s="48">
        <v>4.96</v>
      </c>
      <c r="H19" s="48">
        <v>4.4800000000000004</v>
      </c>
      <c r="I19" s="48">
        <v>17.84</v>
      </c>
      <c r="J19" s="48">
        <v>133.6</v>
      </c>
      <c r="K19" s="49">
        <v>139</v>
      </c>
      <c r="L19" s="48"/>
    </row>
    <row r="20" spans="1:12" ht="15">
      <c r="A20" s="25"/>
      <c r="B20" s="16"/>
      <c r="C20" s="11"/>
      <c r="D20" s="7" t="s">
        <v>29</v>
      </c>
      <c r="E20" s="47" t="s">
        <v>54</v>
      </c>
      <c r="F20" s="48" t="s">
        <v>55</v>
      </c>
      <c r="G20" s="48">
        <v>8.92</v>
      </c>
      <c r="H20" s="48">
        <v>11.26</v>
      </c>
      <c r="I20" s="48">
        <v>5.32</v>
      </c>
      <c r="J20" s="48">
        <v>133.19999999999999</v>
      </c>
      <c r="K20" s="49">
        <v>461</v>
      </c>
      <c r="L20" s="48"/>
    </row>
    <row r="21" spans="1:12" ht="15">
      <c r="A21" s="25"/>
      <c r="B21" s="16"/>
      <c r="C21" s="11"/>
      <c r="D21" s="7" t="s">
        <v>30</v>
      </c>
      <c r="E21" s="47" t="s">
        <v>56</v>
      </c>
      <c r="F21" s="48">
        <v>150</v>
      </c>
      <c r="G21" s="48">
        <v>4.0999999999999996</v>
      </c>
      <c r="H21" s="48">
        <v>5.2</v>
      </c>
      <c r="I21" s="48">
        <v>33.799999999999997</v>
      </c>
      <c r="J21" s="48">
        <v>203</v>
      </c>
      <c r="K21" s="49">
        <v>553</v>
      </c>
      <c r="L21" s="48"/>
    </row>
    <row r="22" spans="1:12" ht="15">
      <c r="A22" s="25"/>
      <c r="B22" s="16"/>
      <c r="C22" s="11"/>
      <c r="D22" s="7" t="s">
        <v>31</v>
      </c>
      <c r="E22" s="47" t="s">
        <v>57</v>
      </c>
      <c r="F22" s="48">
        <v>200</v>
      </c>
      <c r="G22" s="48">
        <v>1.2</v>
      </c>
      <c r="H22" s="48">
        <v>0</v>
      </c>
      <c r="I22" s="48">
        <v>15.6</v>
      </c>
      <c r="J22" s="48">
        <v>67</v>
      </c>
      <c r="K22" s="49">
        <v>638</v>
      </c>
      <c r="L22" s="48"/>
    </row>
    <row r="23" spans="1:12" ht="15">
      <c r="A23" s="25"/>
      <c r="B23" s="16"/>
      <c r="C23" s="11"/>
      <c r="D23" s="7" t="s">
        <v>32</v>
      </c>
      <c r="E23" s="47" t="s">
        <v>58</v>
      </c>
      <c r="F23" s="48">
        <v>30</v>
      </c>
      <c r="G23" s="48">
        <v>3</v>
      </c>
      <c r="H23" s="48">
        <v>0.27</v>
      </c>
      <c r="I23" s="48">
        <v>15</v>
      </c>
      <c r="J23" s="48">
        <v>70.5</v>
      </c>
      <c r="K23" s="49" t="s">
        <v>48</v>
      </c>
      <c r="L23" s="48"/>
    </row>
    <row r="24" spans="1:12" ht="15">
      <c r="A24" s="25"/>
      <c r="B24" s="16"/>
      <c r="C24" s="11"/>
      <c r="D24" s="7" t="s">
        <v>33</v>
      </c>
      <c r="E24" s="47" t="s">
        <v>59</v>
      </c>
      <c r="F24" s="48">
        <v>20</v>
      </c>
      <c r="G24" s="48">
        <v>1.36</v>
      </c>
      <c r="H24" s="48">
        <v>0.24</v>
      </c>
      <c r="I24" s="48">
        <v>9.3000000000000007</v>
      </c>
      <c r="J24" s="48">
        <v>44.4</v>
      </c>
      <c r="K24" s="49" t="s">
        <v>48</v>
      </c>
      <c r="L24" s="48"/>
    </row>
    <row r="25" spans="1:12" ht="1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>
      <c r="A27" s="26"/>
      <c r="B27" s="18"/>
      <c r="C27" s="8"/>
      <c r="D27" s="19" t="s">
        <v>39</v>
      </c>
      <c r="E27" s="9"/>
      <c r="F27" s="21">
        <f>SUM(F18:F26)</f>
        <v>660</v>
      </c>
      <c r="G27" s="21">
        <f t="shared" ref="G27:J27" si="4">SUM(G18:G26)</f>
        <v>26.539999999999996</v>
      </c>
      <c r="H27" s="21">
        <f t="shared" si="4"/>
        <v>26.45</v>
      </c>
      <c r="I27" s="21">
        <f t="shared" si="4"/>
        <v>107.65999999999998</v>
      </c>
      <c r="J27" s="21">
        <f t="shared" si="4"/>
        <v>741.69999999999993</v>
      </c>
      <c r="K27" s="27"/>
      <c r="L27" s="21">
        <f t="shared" ref="L27" si="5">SUM(L18:L26)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6">SUM(G28:G31)</f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7"/>
      <c r="L32" s="21">
        <f t="shared" si="6"/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7">SUM(G33:G38)</f>
        <v>0</v>
      </c>
      <c r="H39" s="21">
        <f t="shared" si="7"/>
        <v>0</v>
      </c>
      <c r="I39" s="21">
        <f t="shared" si="7"/>
        <v>0</v>
      </c>
      <c r="J39" s="21">
        <f t="shared" si="7"/>
        <v>0</v>
      </c>
      <c r="K39" s="27"/>
      <c r="L39" s="21">
        <f t="shared" si="7"/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8">SUM(G40:G45)</f>
        <v>0</v>
      </c>
      <c r="H46" s="21">
        <f t="shared" si="8"/>
        <v>0</v>
      </c>
      <c r="I46" s="21">
        <f t="shared" si="8"/>
        <v>0</v>
      </c>
      <c r="J46" s="21">
        <f t="shared" si="8"/>
        <v>0</v>
      </c>
      <c r="K46" s="27"/>
      <c r="L46" s="21">
        <f t="shared" si="8"/>
        <v>0</v>
      </c>
    </row>
    <row r="47" spans="1:12" ht="15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1160</v>
      </c>
      <c r="G47" s="34">
        <f t="shared" ref="G47:J47" si="9">G13+G17+G27+G32+G39+G46</f>
        <v>42.559999999999995</v>
      </c>
      <c r="H47" s="34">
        <f t="shared" si="9"/>
        <v>46.67</v>
      </c>
      <c r="I47" s="34">
        <f t="shared" si="9"/>
        <v>180.5</v>
      </c>
      <c r="J47" s="34">
        <f t="shared" si="9"/>
        <v>1229.6999999999998</v>
      </c>
      <c r="K47" s="35"/>
      <c r="L47" s="34">
        <f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4" t="s">
        <v>60</v>
      </c>
      <c r="F48" s="45">
        <v>200</v>
      </c>
      <c r="G48" s="45">
        <v>12.1</v>
      </c>
      <c r="H48" s="45">
        <v>10.199999999999999</v>
      </c>
      <c r="I48" s="45">
        <v>17.7</v>
      </c>
      <c r="J48" s="45">
        <v>281</v>
      </c>
      <c r="K48" s="46">
        <v>362</v>
      </c>
      <c r="L48" s="45"/>
    </row>
    <row r="49" spans="1:12" ht="1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>
      <c r="A50" s="15"/>
      <c r="B50" s="16"/>
      <c r="C50" s="11"/>
      <c r="D50" s="7" t="s">
        <v>22</v>
      </c>
      <c r="E50" s="47" t="s">
        <v>61</v>
      </c>
      <c r="F50" s="48">
        <v>200</v>
      </c>
      <c r="G50" s="48">
        <v>0.2</v>
      </c>
      <c r="H50" s="48">
        <v>0</v>
      </c>
      <c r="I50" s="48">
        <v>15.1</v>
      </c>
      <c r="J50" s="48">
        <v>58</v>
      </c>
      <c r="K50" s="49">
        <v>685</v>
      </c>
      <c r="L50" s="48"/>
    </row>
    <row r="51" spans="1:12" ht="15">
      <c r="A51" s="15"/>
      <c r="B51" s="16"/>
      <c r="C51" s="11"/>
      <c r="D51" s="7" t="s">
        <v>23</v>
      </c>
      <c r="E51" s="47" t="s">
        <v>62</v>
      </c>
      <c r="F51" s="48">
        <v>40</v>
      </c>
      <c r="G51" s="48">
        <v>3</v>
      </c>
      <c r="H51" s="48">
        <v>0.27</v>
      </c>
      <c r="I51" s="48">
        <v>15</v>
      </c>
      <c r="J51" s="48">
        <v>70.5</v>
      </c>
      <c r="K51" s="49" t="s">
        <v>48</v>
      </c>
      <c r="L51" s="48"/>
    </row>
    <row r="52" spans="1:12" ht="1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>
      <c r="A53" s="15"/>
      <c r="B53" s="16"/>
      <c r="C53" s="11"/>
      <c r="D53" s="6"/>
      <c r="E53" s="47" t="s">
        <v>63</v>
      </c>
      <c r="F53" s="48">
        <v>60</v>
      </c>
      <c r="G53" s="48">
        <v>4.03</v>
      </c>
      <c r="H53" s="48">
        <v>6.9</v>
      </c>
      <c r="I53" s="48">
        <v>31.4</v>
      </c>
      <c r="J53" s="48">
        <v>101.3</v>
      </c>
      <c r="K53" s="49" t="s">
        <v>67</v>
      </c>
      <c r="L53" s="48"/>
    </row>
    <row r="54" spans="1:12" ht="1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10">SUM(G48:G54)</f>
        <v>19.329999999999998</v>
      </c>
      <c r="H55" s="21">
        <f t="shared" ref="H55" si="11">SUM(H48:H54)</f>
        <v>17.369999999999997</v>
      </c>
      <c r="I55" s="21">
        <f t="shared" ref="I55" si="12">SUM(I48:I54)</f>
        <v>79.199999999999989</v>
      </c>
      <c r="J55" s="21">
        <f t="shared" ref="J55" si="13">SUM(J48:J54)</f>
        <v>510.8</v>
      </c>
      <c r="K55" s="27"/>
      <c r="L55" s="21">
        <f t="shared" ref="L55:L97" si="14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5">SUM(G56:G58)</f>
        <v>0</v>
      </c>
      <c r="H59" s="21">
        <f t="shared" ref="H59" si="16">SUM(H56:H58)</f>
        <v>0</v>
      </c>
      <c r="I59" s="21">
        <f t="shared" ref="I59" si="17">SUM(I56:I58)</f>
        <v>0</v>
      </c>
      <c r="J59" s="21">
        <f t="shared" ref="J59:L59" si="18">SUM(J56:J58)</f>
        <v>0</v>
      </c>
      <c r="K59" s="27"/>
      <c r="L59" s="21">
        <f t="shared" si="18"/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64</v>
      </c>
      <c r="F60" s="48">
        <v>60</v>
      </c>
      <c r="G60" s="48">
        <v>3</v>
      </c>
      <c r="H60" s="48">
        <v>5</v>
      </c>
      <c r="I60" s="48">
        <v>10.8</v>
      </c>
      <c r="J60" s="48">
        <v>90</v>
      </c>
      <c r="K60" s="49" t="s">
        <v>67</v>
      </c>
      <c r="L60" s="48"/>
    </row>
    <row r="61" spans="1:12" ht="15">
      <c r="A61" s="15"/>
      <c r="B61" s="16"/>
      <c r="C61" s="11"/>
      <c r="D61" s="7" t="s">
        <v>28</v>
      </c>
      <c r="E61" s="47" t="s">
        <v>65</v>
      </c>
      <c r="F61" s="48" t="s">
        <v>66</v>
      </c>
      <c r="G61" s="48">
        <v>2.08</v>
      </c>
      <c r="H61" s="48">
        <v>4.24</v>
      </c>
      <c r="I61" s="48">
        <v>8.44</v>
      </c>
      <c r="J61" s="48">
        <v>72.3</v>
      </c>
      <c r="K61" s="49">
        <v>124</v>
      </c>
      <c r="L61" s="48"/>
    </row>
    <row r="62" spans="1:12" ht="15">
      <c r="A62" s="15"/>
      <c r="B62" s="16"/>
      <c r="C62" s="11"/>
      <c r="D62" s="7" t="s">
        <v>29</v>
      </c>
      <c r="E62" s="47" t="s">
        <v>68</v>
      </c>
      <c r="F62" s="48" t="s">
        <v>55</v>
      </c>
      <c r="G62" s="48">
        <v>12.01</v>
      </c>
      <c r="H62" s="48">
        <v>12.96</v>
      </c>
      <c r="I62" s="48">
        <v>12.4</v>
      </c>
      <c r="J62" s="48">
        <v>221.3</v>
      </c>
      <c r="K62" s="49">
        <v>451</v>
      </c>
      <c r="L62" s="48"/>
    </row>
    <row r="63" spans="1:12" ht="15">
      <c r="A63" s="15"/>
      <c r="B63" s="16"/>
      <c r="C63" s="11"/>
      <c r="D63" s="7" t="s">
        <v>30</v>
      </c>
      <c r="E63" s="47" t="s">
        <v>69</v>
      </c>
      <c r="F63" s="48">
        <v>150</v>
      </c>
      <c r="G63" s="48">
        <v>5.25</v>
      </c>
      <c r="H63" s="48">
        <v>5.4</v>
      </c>
      <c r="I63" s="48">
        <v>41.25</v>
      </c>
      <c r="J63" s="48">
        <v>196.5</v>
      </c>
      <c r="K63" s="49">
        <v>516</v>
      </c>
      <c r="L63" s="48"/>
    </row>
    <row r="64" spans="1:12" ht="15">
      <c r="A64" s="15"/>
      <c r="B64" s="16"/>
      <c r="C64" s="11"/>
      <c r="D64" s="7" t="s">
        <v>31</v>
      </c>
      <c r="E64" s="47" t="s">
        <v>70</v>
      </c>
      <c r="F64" s="48">
        <v>200</v>
      </c>
      <c r="G64" s="48">
        <v>1</v>
      </c>
      <c r="H64" s="48">
        <v>0.1</v>
      </c>
      <c r="I64" s="48">
        <v>15.7</v>
      </c>
      <c r="J64" s="48">
        <v>66.900000000000006</v>
      </c>
      <c r="K64" s="49">
        <v>700</v>
      </c>
      <c r="L64" s="48"/>
    </row>
    <row r="65" spans="1:12" ht="15">
      <c r="A65" s="15"/>
      <c r="B65" s="16"/>
      <c r="C65" s="11"/>
      <c r="D65" s="7" t="s">
        <v>32</v>
      </c>
      <c r="E65" s="47" t="s">
        <v>62</v>
      </c>
      <c r="F65" s="48">
        <v>30</v>
      </c>
      <c r="G65" s="48">
        <v>2</v>
      </c>
      <c r="H65" s="48">
        <v>0</v>
      </c>
      <c r="I65" s="48">
        <v>11.3</v>
      </c>
      <c r="J65" s="48">
        <v>47</v>
      </c>
      <c r="K65" s="49" t="s">
        <v>48</v>
      </c>
      <c r="L65" s="48"/>
    </row>
    <row r="66" spans="1:12" ht="15">
      <c r="A66" s="15"/>
      <c r="B66" s="16"/>
      <c r="C66" s="11"/>
      <c r="D66" s="7" t="s">
        <v>33</v>
      </c>
      <c r="E66" s="47" t="s">
        <v>71</v>
      </c>
      <c r="F66" s="48">
        <v>30</v>
      </c>
      <c r="G66" s="48">
        <v>1.36</v>
      </c>
      <c r="H66" s="48">
        <v>0.24</v>
      </c>
      <c r="I66" s="48">
        <v>9.3000000000000007</v>
      </c>
      <c r="J66" s="48">
        <v>66.900000000000006</v>
      </c>
      <c r="K66" s="49" t="s">
        <v>48</v>
      </c>
      <c r="L66" s="48"/>
    </row>
    <row r="67" spans="1:12" ht="1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>
      <c r="A69" s="17"/>
      <c r="B69" s="18"/>
      <c r="C69" s="8"/>
      <c r="D69" s="19" t="s">
        <v>39</v>
      </c>
      <c r="E69" s="9"/>
      <c r="F69" s="21">
        <f>SUM(F60:F68)</f>
        <v>470</v>
      </c>
      <c r="G69" s="21">
        <f t="shared" ref="G69" si="19">SUM(G60:G68)</f>
        <v>26.7</v>
      </c>
      <c r="H69" s="21">
        <f t="shared" ref="H69" si="20">SUM(H60:H68)</f>
        <v>27.94</v>
      </c>
      <c r="I69" s="21">
        <f t="shared" ref="I69" si="21">SUM(I60:I68)</f>
        <v>109.19</v>
      </c>
      <c r="J69" s="21">
        <f t="shared" ref="J69:L69" si="22">SUM(J60:J68)</f>
        <v>760.9</v>
      </c>
      <c r="K69" s="27"/>
      <c r="L69" s="21">
        <f t="shared" si="22"/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:L81" si="31">SUM(J75:J80)</f>
        <v>0</v>
      </c>
      <c r="K81" s="27"/>
      <c r="L81" s="21">
        <f t="shared" si="31"/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:L88" si="35">SUM(J82:J87)</f>
        <v>0</v>
      </c>
      <c r="K88" s="27"/>
      <c r="L88" s="21">
        <f t="shared" si="35"/>
        <v>0</v>
      </c>
    </row>
    <row r="89" spans="1:12" ht="15.75" customHeight="1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970</v>
      </c>
      <c r="G89" s="34">
        <f t="shared" ref="G89" si="36">G55+G59+G69+G74+G81+G88</f>
        <v>46.03</v>
      </c>
      <c r="H89" s="34">
        <f t="shared" ref="H89" si="37">H55+H59+H69+H74+H81+H88</f>
        <v>45.31</v>
      </c>
      <c r="I89" s="34">
        <f t="shared" ref="I89" si="38">I55+I59+I69+I74+I81+I88</f>
        <v>188.39</v>
      </c>
      <c r="J89" s="34">
        <f t="shared" ref="J89" si="39">J55+J59+J69+J74+J81+J88</f>
        <v>1271.7</v>
      </c>
      <c r="K89" s="35"/>
      <c r="L89" s="34">
        <f t="shared" ref="L89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4" t="s">
        <v>72</v>
      </c>
      <c r="F90" s="45">
        <v>90</v>
      </c>
      <c r="G90" s="45">
        <v>10</v>
      </c>
      <c r="H90" s="45">
        <v>6</v>
      </c>
      <c r="I90" s="45">
        <v>4</v>
      </c>
      <c r="J90" s="45">
        <v>119</v>
      </c>
      <c r="K90" s="46">
        <v>437</v>
      </c>
      <c r="L90" s="45"/>
    </row>
    <row r="91" spans="1:12" ht="15">
      <c r="A91" s="25"/>
      <c r="B91" s="16"/>
      <c r="C91" s="11"/>
      <c r="D91" s="6"/>
      <c r="E91" s="47" t="s">
        <v>73</v>
      </c>
      <c r="F91" s="48" t="s">
        <v>74</v>
      </c>
      <c r="G91" s="48">
        <v>5</v>
      </c>
      <c r="H91" s="48">
        <v>10</v>
      </c>
      <c r="I91" s="48">
        <v>35</v>
      </c>
      <c r="J91" s="48">
        <v>221</v>
      </c>
      <c r="K91" s="49">
        <v>510</v>
      </c>
      <c r="L91" s="48"/>
    </row>
    <row r="92" spans="1:12" ht="15">
      <c r="A92" s="25"/>
      <c r="B92" s="16"/>
      <c r="C92" s="11"/>
      <c r="D92" s="7" t="s">
        <v>22</v>
      </c>
      <c r="E92" s="47" t="s">
        <v>75</v>
      </c>
      <c r="F92" s="48">
        <v>200</v>
      </c>
      <c r="G92" s="48">
        <v>0.2</v>
      </c>
      <c r="H92" s="48">
        <v>0</v>
      </c>
      <c r="I92" s="48">
        <v>15.1</v>
      </c>
      <c r="J92" s="48">
        <v>58</v>
      </c>
      <c r="K92" s="49">
        <v>685</v>
      </c>
      <c r="L92" s="48"/>
    </row>
    <row r="93" spans="1:12" ht="15">
      <c r="A93" s="25"/>
      <c r="B93" s="16"/>
      <c r="C93" s="11"/>
      <c r="D93" s="7" t="s">
        <v>23</v>
      </c>
      <c r="E93" s="47" t="s">
        <v>76</v>
      </c>
      <c r="F93" s="48">
        <v>40</v>
      </c>
      <c r="G93" s="48">
        <v>2.66</v>
      </c>
      <c r="H93" s="48">
        <v>0</v>
      </c>
      <c r="I93" s="48">
        <v>16</v>
      </c>
      <c r="J93" s="48">
        <v>69.3</v>
      </c>
      <c r="K93" s="49" t="s">
        <v>48</v>
      </c>
      <c r="L93" s="48"/>
    </row>
    <row r="94" spans="1:12" ht="1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>
      <c r="A95" s="25"/>
      <c r="B95" s="16"/>
      <c r="C95" s="11"/>
      <c r="D95" s="6"/>
      <c r="E95" s="47" t="s">
        <v>59</v>
      </c>
      <c r="F95" s="48">
        <v>20</v>
      </c>
      <c r="G95" s="48">
        <v>1.36</v>
      </c>
      <c r="H95" s="48">
        <v>1.24</v>
      </c>
      <c r="I95" s="48">
        <v>9.3000000000000007</v>
      </c>
      <c r="J95" s="48">
        <v>44.4</v>
      </c>
      <c r="K95" s="49" t="s">
        <v>48</v>
      </c>
      <c r="L95" s="48"/>
    </row>
    <row r="96" spans="1:12" ht="1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>
      <c r="A97" s="26"/>
      <c r="B97" s="18"/>
      <c r="C97" s="8"/>
      <c r="D97" s="19" t="s">
        <v>39</v>
      </c>
      <c r="E97" s="9"/>
      <c r="F97" s="21">
        <f>SUM(F90:F96)</f>
        <v>350</v>
      </c>
      <c r="G97" s="21">
        <f t="shared" ref="G97" si="41">SUM(G90:G96)</f>
        <v>19.22</v>
      </c>
      <c r="H97" s="21">
        <f t="shared" ref="H97" si="42">SUM(H90:H96)</f>
        <v>17.239999999999998</v>
      </c>
      <c r="I97" s="21">
        <f t="shared" ref="I97" si="43">SUM(I90:I96)</f>
        <v>79.399999999999991</v>
      </c>
      <c r="J97" s="21">
        <f t="shared" ref="J97" si="44">SUM(J90:J96)</f>
        <v>511.7</v>
      </c>
      <c r="K97" s="27"/>
      <c r="L97" s="21">
        <f t="shared" si="14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:L101" si="48">SUM(J98:J100)</f>
        <v>0</v>
      </c>
      <c r="K101" s="27"/>
      <c r="L101" s="21">
        <f t="shared" si="48"/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77</v>
      </c>
      <c r="F102" s="48">
        <v>60</v>
      </c>
      <c r="G102" s="48">
        <v>2</v>
      </c>
      <c r="H102" s="48">
        <v>4.0999999999999996</v>
      </c>
      <c r="I102" s="48">
        <v>37.6</v>
      </c>
      <c r="J102" s="48">
        <v>80</v>
      </c>
      <c r="K102" s="49" t="s">
        <v>52</v>
      </c>
      <c r="L102" s="48"/>
    </row>
    <row r="103" spans="1:12" ht="15">
      <c r="A103" s="25"/>
      <c r="B103" s="16"/>
      <c r="C103" s="11"/>
      <c r="D103" s="7" t="s">
        <v>28</v>
      </c>
      <c r="E103" s="47" t="s">
        <v>78</v>
      </c>
      <c r="F103" s="48">
        <v>200</v>
      </c>
      <c r="G103" s="48">
        <v>2.3199999999999998</v>
      </c>
      <c r="H103" s="48">
        <v>2.9</v>
      </c>
      <c r="I103" s="48">
        <v>14.8</v>
      </c>
      <c r="J103" s="48">
        <v>136</v>
      </c>
      <c r="K103" s="49" t="s">
        <v>79</v>
      </c>
      <c r="L103" s="48"/>
    </row>
    <row r="104" spans="1:12" ht="15">
      <c r="A104" s="25"/>
      <c r="B104" s="16"/>
      <c r="C104" s="11"/>
      <c r="D104" s="7" t="s">
        <v>29</v>
      </c>
      <c r="E104" s="47" t="s">
        <v>80</v>
      </c>
      <c r="F104" s="48">
        <v>180</v>
      </c>
      <c r="G104" s="48">
        <v>25</v>
      </c>
      <c r="H104" s="48">
        <v>23.8</v>
      </c>
      <c r="I104" s="48">
        <v>22.8</v>
      </c>
      <c r="J104" s="48">
        <v>413</v>
      </c>
      <c r="K104" s="49">
        <v>478</v>
      </c>
      <c r="L104" s="48"/>
    </row>
    <row r="105" spans="1:12" ht="1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>
      <c r="A106" s="25"/>
      <c r="B106" s="16"/>
      <c r="C106" s="11"/>
      <c r="D106" s="7" t="s">
        <v>31</v>
      </c>
      <c r="E106" s="47" t="s">
        <v>81</v>
      </c>
      <c r="F106" s="48">
        <v>200</v>
      </c>
      <c r="G106" s="48">
        <v>1.2</v>
      </c>
      <c r="H106" s="48">
        <v>0</v>
      </c>
      <c r="I106" s="48">
        <v>13.2</v>
      </c>
      <c r="J106" s="48">
        <v>78</v>
      </c>
      <c r="K106" s="49">
        <v>638</v>
      </c>
      <c r="L106" s="48"/>
    </row>
    <row r="107" spans="1:12" ht="15">
      <c r="A107" s="25"/>
      <c r="B107" s="16"/>
      <c r="C107" s="11"/>
      <c r="D107" s="7" t="s">
        <v>32</v>
      </c>
      <c r="E107" s="47" t="s">
        <v>76</v>
      </c>
      <c r="F107" s="48">
        <v>40</v>
      </c>
      <c r="G107" s="48">
        <v>2.66</v>
      </c>
      <c r="H107" s="48">
        <v>0</v>
      </c>
      <c r="I107" s="48">
        <v>16</v>
      </c>
      <c r="J107" s="48">
        <v>69.3</v>
      </c>
      <c r="K107" s="49" t="s">
        <v>48</v>
      </c>
      <c r="L107" s="48"/>
    </row>
    <row r="108" spans="1:12" ht="15">
      <c r="A108" s="25"/>
      <c r="B108" s="16"/>
      <c r="C108" s="11"/>
      <c r="D108" s="7" t="s">
        <v>33</v>
      </c>
      <c r="E108" s="47" t="s">
        <v>59</v>
      </c>
      <c r="F108" s="48">
        <v>20</v>
      </c>
      <c r="G108" s="48">
        <v>1.36</v>
      </c>
      <c r="H108" s="48">
        <v>0.24</v>
      </c>
      <c r="I108" s="48">
        <v>9.3000000000000007</v>
      </c>
      <c r="J108" s="48">
        <v>44.2</v>
      </c>
      <c r="K108" s="49" t="s">
        <v>48</v>
      </c>
      <c r="L108" s="48"/>
    </row>
    <row r="109" spans="1:12" ht="1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49">SUM(G102:G110)</f>
        <v>34.54</v>
      </c>
      <c r="H111" s="21">
        <f t="shared" ref="H111" si="50">SUM(H102:H110)</f>
        <v>31.04</v>
      </c>
      <c r="I111" s="21">
        <f t="shared" ref="I111" si="51">SUM(I102:I110)</f>
        <v>113.7</v>
      </c>
      <c r="J111" s="21">
        <f t="shared" ref="J111:L111" si="52">SUM(J102:J110)</f>
        <v>820.5</v>
      </c>
      <c r="K111" s="27"/>
      <c r="L111" s="21">
        <f t="shared" si="52"/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 t="shared" ref="L116" si="57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:L123" si="61">SUM(J117:J122)</f>
        <v>0</v>
      </c>
      <c r="K123" s="27"/>
      <c r="L123" s="21">
        <f t="shared" si="61"/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:L130" si="65">SUM(J124:J129)</f>
        <v>0</v>
      </c>
      <c r="K130" s="27"/>
      <c r="L130" s="21">
        <f t="shared" si="65"/>
        <v>0</v>
      </c>
    </row>
    <row r="131" spans="1:12" ht="15.75" customHeight="1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1050</v>
      </c>
      <c r="G131" s="34">
        <f t="shared" ref="G131" si="66">G97+G101+G111+G116+G123+G130</f>
        <v>53.76</v>
      </c>
      <c r="H131" s="34">
        <f t="shared" ref="H131" si="67">H97+H101+H111+H116+H123+H130</f>
        <v>48.28</v>
      </c>
      <c r="I131" s="34">
        <f t="shared" ref="I131" si="68">I97+I101+I111+I116+I123+I130</f>
        <v>193.1</v>
      </c>
      <c r="J131" s="34">
        <f t="shared" ref="J131" si="69">J97+J101+J111+J116+J123+J130</f>
        <v>1332.2</v>
      </c>
      <c r="K131" s="35"/>
      <c r="L131" s="34">
        <f t="shared" ref="L131" si="70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4" t="s">
        <v>45</v>
      </c>
      <c r="F132" s="45" t="s">
        <v>66</v>
      </c>
      <c r="G132" s="45">
        <v>4.8499999999999996</v>
      </c>
      <c r="H132" s="45">
        <v>6.3</v>
      </c>
      <c r="I132" s="45">
        <v>31.6</v>
      </c>
      <c r="J132" s="45">
        <v>185</v>
      </c>
      <c r="K132" s="46">
        <v>311</v>
      </c>
      <c r="L132" s="45"/>
    </row>
    <row r="133" spans="1:12" ht="15">
      <c r="A133" s="25"/>
      <c r="B133" s="16"/>
      <c r="C133" s="11"/>
      <c r="D133" s="6"/>
      <c r="E133" s="47" t="s">
        <v>82</v>
      </c>
      <c r="F133" s="48" t="s">
        <v>83</v>
      </c>
      <c r="G133" s="48">
        <v>3.75</v>
      </c>
      <c r="H133" s="48">
        <v>2.5</v>
      </c>
      <c r="I133" s="48">
        <v>23.75</v>
      </c>
      <c r="J133" s="48">
        <v>137.5</v>
      </c>
      <c r="K133" s="49" t="s">
        <v>48</v>
      </c>
      <c r="L133" s="48"/>
    </row>
    <row r="134" spans="1:12" ht="15">
      <c r="A134" s="25"/>
      <c r="B134" s="16"/>
      <c r="C134" s="11"/>
      <c r="D134" s="7" t="s">
        <v>22</v>
      </c>
      <c r="E134" s="47" t="s">
        <v>75</v>
      </c>
      <c r="F134" s="48">
        <v>200</v>
      </c>
      <c r="G134" s="48">
        <v>0.2</v>
      </c>
      <c r="H134" s="48">
        <v>0</v>
      </c>
      <c r="I134" s="48">
        <v>15.1</v>
      </c>
      <c r="J134" s="48">
        <v>58</v>
      </c>
      <c r="K134" s="49">
        <v>685</v>
      </c>
      <c r="L134" s="48"/>
    </row>
    <row r="135" spans="1:12" ht="15">
      <c r="A135" s="25"/>
      <c r="B135" s="16"/>
      <c r="C135" s="11"/>
      <c r="D135" s="7" t="s">
        <v>23</v>
      </c>
      <c r="E135" s="47" t="s">
        <v>76</v>
      </c>
      <c r="F135" s="48">
        <v>40</v>
      </c>
      <c r="G135" s="48">
        <v>4</v>
      </c>
      <c r="H135" s="48">
        <v>0</v>
      </c>
      <c r="I135" s="48">
        <v>22.6</v>
      </c>
      <c r="J135" s="48">
        <v>94</v>
      </c>
      <c r="K135" s="49" t="s">
        <v>48</v>
      </c>
      <c r="L135" s="48"/>
    </row>
    <row r="136" spans="1:12" ht="1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240</v>
      </c>
      <c r="G139" s="21">
        <f t="shared" ref="G139" si="71">SUM(G132:G138)</f>
        <v>12.799999999999999</v>
      </c>
      <c r="H139" s="21">
        <f t="shared" ref="H139" si="72">SUM(H132:H138)</f>
        <v>8.8000000000000007</v>
      </c>
      <c r="I139" s="21">
        <f t="shared" ref="I139" si="73">SUM(I132:I138)</f>
        <v>93.050000000000011</v>
      </c>
      <c r="J139" s="21">
        <f t="shared" ref="J139" si="74">SUM(J132:J138)</f>
        <v>474.5</v>
      </c>
      <c r="K139" s="27"/>
      <c r="L139" s="21">
        <f t="shared" ref="L139:L181" si="75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:L143" si="79">SUM(J140:J142)</f>
        <v>0</v>
      </c>
      <c r="K143" s="27"/>
      <c r="L143" s="21">
        <f t="shared" si="79"/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>
      <c r="A145" s="25"/>
      <c r="B145" s="16"/>
      <c r="C145" s="11"/>
      <c r="D145" s="7" t="s">
        <v>28</v>
      </c>
      <c r="E145" s="47" t="s">
        <v>84</v>
      </c>
      <c r="F145" s="48" t="s">
        <v>85</v>
      </c>
      <c r="G145" s="48">
        <v>4.5999999999999996</v>
      </c>
      <c r="H145" s="48">
        <v>5.28</v>
      </c>
      <c r="I145" s="48">
        <v>22.52</v>
      </c>
      <c r="J145" s="48">
        <v>206.4</v>
      </c>
      <c r="K145" s="49">
        <v>171</v>
      </c>
      <c r="L145" s="48"/>
    </row>
    <row r="146" spans="1:12" ht="15">
      <c r="A146" s="25"/>
      <c r="B146" s="16"/>
      <c r="C146" s="11"/>
      <c r="D146" s="7" t="s">
        <v>29</v>
      </c>
      <c r="E146" s="47" t="s">
        <v>86</v>
      </c>
      <c r="F146" s="48" t="s">
        <v>87</v>
      </c>
      <c r="G146" s="48">
        <v>15.1</v>
      </c>
      <c r="H146" s="48">
        <v>17.8</v>
      </c>
      <c r="I146" s="48">
        <v>48.7</v>
      </c>
      <c r="J146" s="48">
        <v>405</v>
      </c>
      <c r="K146" s="49">
        <v>443</v>
      </c>
      <c r="L146" s="48"/>
    </row>
    <row r="147" spans="1:12" ht="1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>
      <c r="A148" s="25"/>
      <c r="B148" s="16"/>
      <c r="C148" s="11"/>
      <c r="D148" s="7" t="s">
        <v>31</v>
      </c>
      <c r="E148" s="47" t="s">
        <v>75</v>
      </c>
      <c r="F148" s="48">
        <v>200</v>
      </c>
      <c r="G148" s="48">
        <v>0.2</v>
      </c>
      <c r="H148" s="48">
        <v>0</v>
      </c>
      <c r="I148" s="48">
        <v>15.1</v>
      </c>
      <c r="J148" s="48">
        <v>58</v>
      </c>
      <c r="K148" s="49">
        <v>685</v>
      </c>
      <c r="L148" s="48"/>
    </row>
    <row r="149" spans="1:12" ht="15">
      <c r="A149" s="25"/>
      <c r="B149" s="16"/>
      <c r="C149" s="11"/>
      <c r="D149" s="7" t="s">
        <v>32</v>
      </c>
      <c r="E149" s="47" t="s">
        <v>76</v>
      </c>
      <c r="F149" s="48">
        <v>30</v>
      </c>
      <c r="G149" s="48">
        <v>3</v>
      </c>
      <c r="H149" s="48">
        <v>0.27</v>
      </c>
      <c r="I149" s="48">
        <v>15</v>
      </c>
      <c r="J149" s="48">
        <v>70.5</v>
      </c>
      <c r="K149" s="49" t="s">
        <v>48</v>
      </c>
      <c r="L149" s="48"/>
    </row>
    <row r="150" spans="1:12" ht="15">
      <c r="A150" s="25"/>
      <c r="B150" s="16"/>
      <c r="C150" s="11"/>
      <c r="D150" s="7" t="s">
        <v>33</v>
      </c>
      <c r="E150" s="47" t="s">
        <v>59</v>
      </c>
      <c r="F150" s="48">
        <v>20</v>
      </c>
      <c r="G150" s="48">
        <v>1.36</v>
      </c>
      <c r="H150" s="48">
        <v>0.24</v>
      </c>
      <c r="I150" s="48">
        <v>9.3000000000000007</v>
      </c>
      <c r="J150" s="48">
        <v>44.4</v>
      </c>
      <c r="K150" s="49" t="s">
        <v>48</v>
      </c>
      <c r="L150" s="48"/>
    </row>
    <row r="151" spans="1:12" ht="1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250</v>
      </c>
      <c r="G153" s="21">
        <f t="shared" ref="G153" si="80">SUM(G144:G152)</f>
        <v>24.259999999999998</v>
      </c>
      <c r="H153" s="21">
        <f t="shared" ref="H153" si="81">SUM(H144:H152)</f>
        <v>23.59</v>
      </c>
      <c r="I153" s="21">
        <f t="shared" ref="I153" si="82">SUM(I144:I152)</f>
        <v>110.61999999999999</v>
      </c>
      <c r="J153" s="21">
        <f t="shared" ref="J153:L153" si="83">SUM(J144:J152)</f>
        <v>784.3</v>
      </c>
      <c r="K153" s="27"/>
      <c r="L153" s="21">
        <f t="shared" si="83"/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4">SUM(G154:G157)</f>
        <v>0</v>
      </c>
      <c r="H158" s="21">
        <f t="shared" ref="H158" si="85">SUM(H154:H157)</f>
        <v>0</v>
      </c>
      <c r="I158" s="21">
        <f t="shared" ref="I158" si="86">SUM(I154:I157)</f>
        <v>0</v>
      </c>
      <c r="J158" s="21">
        <f t="shared" ref="J158" si="87">SUM(J154:J157)</f>
        <v>0</v>
      </c>
      <c r="K158" s="27"/>
      <c r="L158" s="21">
        <f t="shared" ref="L158" si="88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:L165" si="92">SUM(J159:J164)</f>
        <v>0</v>
      </c>
      <c r="K165" s="27"/>
      <c r="L165" s="21">
        <f t="shared" si="92"/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3">SUM(G166:G171)</f>
        <v>0</v>
      </c>
      <c r="H172" s="21">
        <f t="shared" ref="H172" si="94">SUM(H166:H171)</f>
        <v>0</v>
      </c>
      <c r="I172" s="21">
        <f t="shared" ref="I172" si="95">SUM(I166:I171)</f>
        <v>0</v>
      </c>
      <c r="J172" s="21">
        <f t="shared" ref="J172:L172" si="96">SUM(J166:J171)</f>
        <v>0</v>
      </c>
      <c r="K172" s="27"/>
      <c r="L172" s="21">
        <f t="shared" si="96"/>
        <v>0</v>
      </c>
    </row>
    <row r="173" spans="1:12" ht="15.75" customHeight="1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490</v>
      </c>
      <c r="G173" s="34">
        <f t="shared" ref="G173" si="97">G139+G143+G153+G158+G165+G172</f>
        <v>37.059999999999995</v>
      </c>
      <c r="H173" s="34">
        <f t="shared" ref="H173" si="98">H139+H143+H153+H158+H165+H172</f>
        <v>32.39</v>
      </c>
      <c r="I173" s="34">
        <f t="shared" ref="I173" si="99">I139+I143+I153+I158+I165+I172</f>
        <v>203.67000000000002</v>
      </c>
      <c r="J173" s="34">
        <f t="shared" ref="J173" si="100">J139+J143+J153+J158+J165+J172</f>
        <v>1258.8</v>
      </c>
      <c r="K173" s="35"/>
      <c r="L173" s="34">
        <f t="shared" ref="L173" si="10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4" t="s">
        <v>88</v>
      </c>
      <c r="F174" s="45">
        <v>90</v>
      </c>
      <c r="G174" s="45">
        <v>10.4</v>
      </c>
      <c r="H174" s="45">
        <v>2.9</v>
      </c>
      <c r="I174" s="45">
        <v>0.9</v>
      </c>
      <c r="J174" s="45">
        <v>123.8</v>
      </c>
      <c r="K174" s="46">
        <v>490</v>
      </c>
      <c r="L174" s="45"/>
    </row>
    <row r="175" spans="1:12" ht="15">
      <c r="A175" s="25"/>
      <c r="B175" s="16"/>
      <c r="C175" s="11"/>
      <c r="D175" s="6"/>
      <c r="E175" s="47" t="s">
        <v>89</v>
      </c>
      <c r="F175" s="48">
        <v>150</v>
      </c>
      <c r="G175" s="48">
        <v>5</v>
      </c>
      <c r="H175" s="48">
        <v>10</v>
      </c>
      <c r="I175" s="48">
        <v>32.4</v>
      </c>
      <c r="J175" s="48">
        <v>221</v>
      </c>
      <c r="K175" s="49">
        <v>510</v>
      </c>
      <c r="L175" s="48"/>
    </row>
    <row r="176" spans="1:12" ht="15">
      <c r="A176" s="25"/>
      <c r="B176" s="16"/>
      <c r="C176" s="11"/>
      <c r="D176" s="7" t="s">
        <v>22</v>
      </c>
      <c r="E176" s="47" t="s">
        <v>75</v>
      </c>
      <c r="F176" s="48">
        <v>200</v>
      </c>
      <c r="G176" s="48">
        <v>0.2</v>
      </c>
      <c r="H176" s="48">
        <v>0</v>
      </c>
      <c r="I176" s="48">
        <v>15.1</v>
      </c>
      <c r="J176" s="48">
        <v>58</v>
      </c>
      <c r="K176" s="49">
        <v>685</v>
      </c>
      <c r="L176" s="48"/>
    </row>
    <row r="177" spans="1:12" ht="15">
      <c r="A177" s="25"/>
      <c r="B177" s="16"/>
      <c r="C177" s="11"/>
      <c r="D177" s="7" t="s">
        <v>23</v>
      </c>
      <c r="E177" s="47" t="s">
        <v>76</v>
      </c>
      <c r="F177" s="48">
        <v>30</v>
      </c>
      <c r="G177" s="48">
        <v>3</v>
      </c>
      <c r="H177" s="48">
        <v>0</v>
      </c>
      <c r="I177" s="48">
        <v>16.899999999999999</v>
      </c>
      <c r="J177" s="48">
        <v>70.5</v>
      </c>
      <c r="K177" s="49" t="s">
        <v>48</v>
      </c>
      <c r="L177" s="48"/>
    </row>
    <row r="178" spans="1:12" ht="1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>
      <c r="A179" s="25"/>
      <c r="B179" s="16"/>
      <c r="C179" s="11"/>
      <c r="D179" s="6"/>
      <c r="E179" s="47" t="s">
        <v>59</v>
      </c>
      <c r="F179" s="48">
        <v>20</v>
      </c>
      <c r="G179" s="48">
        <v>1.36</v>
      </c>
      <c r="H179" s="48">
        <v>0.24</v>
      </c>
      <c r="I179" s="48">
        <v>9.3000000000000007</v>
      </c>
      <c r="J179" s="48">
        <v>44.4</v>
      </c>
      <c r="K179" s="49" t="s">
        <v>48</v>
      </c>
      <c r="L179" s="48"/>
    </row>
    <row r="180" spans="1:12" ht="15">
      <c r="A180" s="25"/>
      <c r="B180" s="16"/>
      <c r="C180" s="11"/>
      <c r="D180" s="6"/>
      <c r="E180" s="47" t="s">
        <v>50</v>
      </c>
      <c r="F180" s="48">
        <v>10</v>
      </c>
      <c r="G180" s="48">
        <v>0.1</v>
      </c>
      <c r="H180" s="48">
        <v>6.2</v>
      </c>
      <c r="I180" s="48">
        <v>0.1</v>
      </c>
      <c r="J180" s="48">
        <v>66</v>
      </c>
      <c r="K180" s="49">
        <v>96</v>
      </c>
      <c r="L180" s="48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2">SUM(G174:G180)</f>
        <v>20.060000000000002</v>
      </c>
      <c r="H181" s="21">
        <f t="shared" ref="H181" si="103">SUM(H174:H180)</f>
        <v>19.34</v>
      </c>
      <c r="I181" s="21">
        <f t="shared" ref="I181" si="104">SUM(I174:I180)</f>
        <v>74.699999999999989</v>
      </c>
      <c r="J181" s="21">
        <f t="shared" ref="J181" si="105">SUM(J174:J180)</f>
        <v>583.70000000000005</v>
      </c>
      <c r="K181" s="27"/>
      <c r="L181" s="21">
        <f t="shared" si="75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6">SUM(G182:G184)</f>
        <v>0</v>
      </c>
      <c r="H185" s="21">
        <f t="shared" ref="H185" si="107">SUM(H182:H184)</f>
        <v>0</v>
      </c>
      <c r="I185" s="21">
        <f t="shared" ref="I185" si="108">SUM(I182:I184)</f>
        <v>0</v>
      </c>
      <c r="J185" s="21">
        <f t="shared" ref="J185:L185" si="109">SUM(J182:J184)</f>
        <v>0</v>
      </c>
      <c r="K185" s="27"/>
      <c r="L185" s="21">
        <f t="shared" si="109"/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>
      <c r="A187" s="25"/>
      <c r="B187" s="16"/>
      <c r="C187" s="11"/>
      <c r="D187" s="7" t="s">
        <v>28</v>
      </c>
      <c r="E187" s="47" t="s">
        <v>90</v>
      </c>
      <c r="F187" s="48" t="s">
        <v>66</v>
      </c>
      <c r="G187" s="48">
        <v>3.02</v>
      </c>
      <c r="H187" s="48">
        <v>5.24</v>
      </c>
      <c r="I187" s="48">
        <v>19.899999999999999</v>
      </c>
      <c r="J187" s="48">
        <v>232.4</v>
      </c>
      <c r="K187" s="49">
        <v>1112</v>
      </c>
      <c r="L187" s="48"/>
    </row>
    <row r="188" spans="1:12" ht="15">
      <c r="A188" s="25"/>
      <c r="B188" s="16"/>
      <c r="C188" s="11"/>
      <c r="D188" s="7" t="s">
        <v>29</v>
      </c>
      <c r="E188" s="47" t="s">
        <v>91</v>
      </c>
      <c r="F188" s="48">
        <v>90</v>
      </c>
      <c r="G188" s="48">
        <v>13.1</v>
      </c>
      <c r="H188" s="48">
        <v>7.6</v>
      </c>
      <c r="I188" s="48">
        <v>11.6</v>
      </c>
      <c r="J188" s="48">
        <v>142.19999999999999</v>
      </c>
      <c r="K188" s="49" t="s">
        <v>92</v>
      </c>
      <c r="L188" s="48"/>
    </row>
    <row r="189" spans="1:12" ht="15">
      <c r="A189" s="25"/>
      <c r="B189" s="16"/>
      <c r="C189" s="11"/>
      <c r="D189" s="7" t="s">
        <v>30</v>
      </c>
      <c r="E189" s="47" t="s">
        <v>93</v>
      </c>
      <c r="F189" s="48">
        <v>150</v>
      </c>
      <c r="G189" s="48">
        <v>3.2</v>
      </c>
      <c r="H189" s="48">
        <v>6.2</v>
      </c>
      <c r="I189" s="48">
        <v>22.8</v>
      </c>
      <c r="J189" s="48">
        <v>139.4</v>
      </c>
      <c r="K189" s="49">
        <v>520</v>
      </c>
      <c r="L189" s="48"/>
    </row>
    <row r="190" spans="1:12" ht="15">
      <c r="A190" s="25"/>
      <c r="B190" s="16"/>
      <c r="C190" s="11"/>
      <c r="D190" s="7" t="s">
        <v>31</v>
      </c>
      <c r="E190" s="47" t="s">
        <v>94</v>
      </c>
      <c r="F190" s="48">
        <v>200</v>
      </c>
      <c r="G190" s="48">
        <v>0.4</v>
      </c>
      <c r="H190" s="48">
        <v>2</v>
      </c>
      <c r="I190" s="48">
        <v>19.8</v>
      </c>
      <c r="J190" s="48">
        <v>81</v>
      </c>
      <c r="K190" s="49"/>
      <c r="L190" s="48"/>
    </row>
    <row r="191" spans="1:12" ht="15">
      <c r="A191" s="25"/>
      <c r="B191" s="16"/>
      <c r="C191" s="11"/>
      <c r="D191" s="7" t="s">
        <v>32</v>
      </c>
      <c r="E191" s="47" t="s">
        <v>76</v>
      </c>
      <c r="F191" s="48">
        <v>30</v>
      </c>
      <c r="G191" s="48">
        <v>3</v>
      </c>
      <c r="H191" s="48">
        <v>0</v>
      </c>
      <c r="I191" s="48">
        <v>16.899999999999999</v>
      </c>
      <c r="J191" s="48">
        <v>70.5</v>
      </c>
      <c r="K191" s="49" t="s">
        <v>48</v>
      </c>
      <c r="L191" s="48"/>
    </row>
    <row r="192" spans="1:12" ht="15">
      <c r="A192" s="25"/>
      <c r="B192" s="16"/>
      <c r="C192" s="11"/>
      <c r="D192" s="7" t="s">
        <v>33</v>
      </c>
      <c r="E192" s="47" t="s">
        <v>59</v>
      </c>
      <c r="F192" s="48">
        <v>20</v>
      </c>
      <c r="G192" s="48">
        <v>1.36</v>
      </c>
      <c r="H192" s="48">
        <v>0.24</v>
      </c>
      <c r="I192" s="48">
        <v>9.3000000000000007</v>
      </c>
      <c r="J192" s="48">
        <v>44.4</v>
      </c>
      <c r="K192" s="49" t="s">
        <v>48</v>
      </c>
      <c r="L192" s="48"/>
    </row>
    <row r="193" spans="1:12" ht="1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490</v>
      </c>
      <c r="G195" s="21">
        <f t="shared" ref="G195" si="110">SUM(G186:G194)</f>
        <v>24.08</v>
      </c>
      <c r="H195" s="21">
        <f t="shared" ref="H195" si="111">SUM(H186:H194)</f>
        <v>21.279999999999998</v>
      </c>
      <c r="I195" s="21">
        <f t="shared" ref="I195" si="112">SUM(I186:I194)</f>
        <v>100.3</v>
      </c>
      <c r="J195" s="21">
        <f t="shared" ref="J195:L195" si="113">SUM(J186:J194)</f>
        <v>709.9</v>
      </c>
      <c r="K195" s="27"/>
      <c r="L195" s="21">
        <f t="shared" si="113"/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4">SUM(G196:G199)</f>
        <v>0</v>
      </c>
      <c r="H200" s="21">
        <f t="shared" ref="H200" si="115">SUM(H196:H199)</f>
        <v>0</v>
      </c>
      <c r="I200" s="21">
        <f t="shared" ref="I200" si="116">SUM(I196:I199)</f>
        <v>0</v>
      </c>
      <c r="J200" s="21">
        <f t="shared" ref="J200" si="117">SUM(J196:J199)</f>
        <v>0</v>
      </c>
      <c r="K200" s="27"/>
      <c r="L200" s="21">
        <f t="shared" ref="L200" si="118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9">SUM(G201:G206)</f>
        <v>0</v>
      </c>
      <c r="H207" s="21">
        <f t="shared" ref="H207" si="120">SUM(H201:H206)</f>
        <v>0</v>
      </c>
      <c r="I207" s="21">
        <f t="shared" ref="I207" si="121">SUM(I201:I206)</f>
        <v>0</v>
      </c>
      <c r="J207" s="21">
        <f t="shared" ref="J207:L207" si="122">SUM(J201:J206)</f>
        <v>0</v>
      </c>
      <c r="K207" s="27"/>
      <c r="L207" s="21">
        <f t="shared" si="122"/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3">SUM(G208:G213)</f>
        <v>0</v>
      </c>
      <c r="H214" s="21">
        <f t="shared" ref="H214" si="124">SUM(H208:H213)</f>
        <v>0</v>
      </c>
      <c r="I214" s="21">
        <f t="shared" ref="I214" si="125">SUM(I208:I213)</f>
        <v>0</v>
      </c>
      <c r="J214" s="21">
        <f t="shared" ref="J214:L214" si="126">SUM(J208:J213)</f>
        <v>0</v>
      </c>
      <c r="K214" s="27"/>
      <c r="L214" s="21">
        <f t="shared" si="126"/>
        <v>0</v>
      </c>
    </row>
    <row r="215" spans="1:12" ht="15.75" customHeight="1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990</v>
      </c>
      <c r="G215" s="34">
        <f t="shared" ref="G215" si="127">G181+G185+G195+G200+G207+G214</f>
        <v>44.14</v>
      </c>
      <c r="H215" s="34">
        <f t="shared" ref="H215" si="128">H181+H185+H195+H200+H207+H214</f>
        <v>40.619999999999997</v>
      </c>
      <c r="I215" s="34">
        <f t="shared" ref="I215" si="129">I181+I185+I195+I200+I207+I214</f>
        <v>175</v>
      </c>
      <c r="J215" s="34">
        <f t="shared" ref="J215" si="130">J181+J185+J195+J200+J207+J214</f>
        <v>1293.5999999999999</v>
      </c>
      <c r="K215" s="35"/>
      <c r="L215" s="34">
        <f t="shared" ref="L215" si="13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2">SUM(G216:G222)</f>
        <v>0</v>
      </c>
      <c r="H223" s="21">
        <f t="shared" ref="H223" si="133">SUM(H216:H222)</f>
        <v>0</v>
      </c>
      <c r="I223" s="21">
        <f t="shared" ref="I223" si="134">SUM(I216:I222)</f>
        <v>0</v>
      </c>
      <c r="J223" s="21">
        <f t="shared" ref="J223" si="135">SUM(J216:J222)</f>
        <v>0</v>
      </c>
      <c r="K223" s="27"/>
      <c r="L223" s="21">
        <f t="shared" ref="L223:L265" si="13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7">SUM(G224:G226)</f>
        <v>0</v>
      </c>
      <c r="H227" s="21">
        <f t="shared" ref="H227" si="138">SUM(H224:H226)</f>
        <v>0</v>
      </c>
      <c r="I227" s="21">
        <f t="shared" ref="I227" si="139">SUM(I224:I226)</f>
        <v>0</v>
      </c>
      <c r="J227" s="21">
        <f t="shared" ref="J227:L227" si="140">SUM(J224:J226)</f>
        <v>0</v>
      </c>
      <c r="K227" s="27"/>
      <c r="L227" s="21">
        <f t="shared" si="140"/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1">SUM(G228:G236)</f>
        <v>0</v>
      </c>
      <c r="H237" s="21">
        <f t="shared" ref="H237" si="142">SUM(H228:H236)</f>
        <v>0</v>
      </c>
      <c r="I237" s="21">
        <f t="shared" ref="I237" si="143">SUM(I228:I236)</f>
        <v>0</v>
      </c>
      <c r="J237" s="21">
        <f t="shared" ref="J237:L237" si="144">SUM(J228:J236)</f>
        <v>0</v>
      </c>
      <c r="K237" s="27"/>
      <c r="L237" s="21">
        <f t="shared" si="144"/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5">SUM(G238:G241)</f>
        <v>0</v>
      </c>
      <c r="H242" s="21">
        <f t="shared" ref="H242" si="146">SUM(H238:H241)</f>
        <v>0</v>
      </c>
      <c r="I242" s="21">
        <f t="shared" ref="I242" si="147">SUM(I238:I241)</f>
        <v>0</v>
      </c>
      <c r="J242" s="21">
        <f t="shared" ref="J242" si="148">SUM(J238:J241)</f>
        <v>0</v>
      </c>
      <c r="K242" s="27"/>
      <c r="L242" s="21">
        <f t="shared" ref="L242" si="14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0">SUM(G243:G248)</f>
        <v>0</v>
      </c>
      <c r="H249" s="21">
        <f t="shared" ref="H249" si="151">SUM(H243:H248)</f>
        <v>0</v>
      </c>
      <c r="I249" s="21">
        <f t="shared" ref="I249" si="152">SUM(I243:I248)</f>
        <v>0</v>
      </c>
      <c r="J249" s="21">
        <f t="shared" ref="J249:L249" si="153">SUM(J243:J248)</f>
        <v>0</v>
      </c>
      <c r="K249" s="27"/>
      <c r="L249" s="21">
        <f t="shared" si="153"/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4">SUM(G250:G255)</f>
        <v>0</v>
      </c>
      <c r="H256" s="21">
        <f t="shared" ref="H256" si="155">SUM(H250:H255)</f>
        <v>0</v>
      </c>
      <c r="I256" s="21">
        <f t="shared" ref="I256" si="156">SUM(I250:I255)</f>
        <v>0</v>
      </c>
      <c r="J256" s="21">
        <f t="shared" ref="J256:L256" si="157">SUM(J250:J255)</f>
        <v>0</v>
      </c>
      <c r="K256" s="27"/>
      <c r="L256" s="21">
        <f t="shared" si="157"/>
        <v>0</v>
      </c>
    </row>
    <row r="257" spans="1:12" ht="15.75" customHeight="1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0</v>
      </c>
      <c r="G257" s="34">
        <f t="shared" ref="G257" si="158">G223+G227+G237+G242+G249+G256</f>
        <v>0</v>
      </c>
      <c r="H257" s="34">
        <f t="shared" ref="H257" si="159">H223+H227+H237+H242+H249+H256</f>
        <v>0</v>
      </c>
      <c r="I257" s="34">
        <f t="shared" ref="I257" si="160">I223+I227+I237+I242+I249+I256</f>
        <v>0</v>
      </c>
      <c r="J257" s="34">
        <f t="shared" ref="J257" si="161">J223+J227+J237+J242+J249+J256</f>
        <v>0</v>
      </c>
      <c r="K257" s="35"/>
      <c r="L257" s="34">
        <f t="shared" ref="L257" si="162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3">SUM(G258:G264)</f>
        <v>0</v>
      </c>
      <c r="H265" s="21">
        <f t="shared" ref="H265" si="164">SUM(H258:H264)</f>
        <v>0</v>
      </c>
      <c r="I265" s="21">
        <f t="shared" ref="I265" si="165">SUM(I258:I264)</f>
        <v>0</v>
      </c>
      <c r="J265" s="21">
        <f t="shared" ref="J265" si="166">SUM(J258:J264)</f>
        <v>0</v>
      </c>
      <c r="K265" s="27"/>
      <c r="L265" s="21">
        <f t="shared" si="13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7">SUM(G266:G268)</f>
        <v>0</v>
      </c>
      <c r="H269" s="21">
        <f t="shared" ref="H269" si="168">SUM(H266:H268)</f>
        <v>0</v>
      </c>
      <c r="I269" s="21">
        <f t="shared" ref="I269" si="169">SUM(I266:I268)</f>
        <v>0</v>
      </c>
      <c r="J269" s="21">
        <f t="shared" ref="J269:L269" si="170">SUM(J266:J268)</f>
        <v>0</v>
      </c>
      <c r="K269" s="27"/>
      <c r="L269" s="21">
        <f t="shared" si="170"/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1">SUM(G270:G278)</f>
        <v>0</v>
      </c>
      <c r="H279" s="21">
        <f t="shared" ref="H279" si="172">SUM(H270:H278)</f>
        <v>0</v>
      </c>
      <c r="I279" s="21">
        <f t="shared" ref="I279" si="173">SUM(I270:I278)</f>
        <v>0</v>
      </c>
      <c r="J279" s="21">
        <f t="shared" ref="J279:L279" si="174">SUM(J270:J278)</f>
        <v>0</v>
      </c>
      <c r="K279" s="27"/>
      <c r="L279" s="21">
        <f t="shared" si="174"/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5">SUM(G280:G283)</f>
        <v>0</v>
      </c>
      <c r="H284" s="21">
        <f t="shared" ref="H284" si="176">SUM(H280:H283)</f>
        <v>0</v>
      </c>
      <c r="I284" s="21">
        <f t="shared" ref="I284" si="177">SUM(I280:I283)</f>
        <v>0</v>
      </c>
      <c r="J284" s="21">
        <f t="shared" ref="J284" si="178">SUM(J280:J283)</f>
        <v>0</v>
      </c>
      <c r="K284" s="27"/>
      <c r="L284" s="21">
        <f t="shared" ref="L284" si="17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0">SUM(G285:G290)</f>
        <v>0</v>
      </c>
      <c r="H291" s="21">
        <f t="shared" ref="H291" si="181">SUM(H285:H290)</f>
        <v>0</v>
      </c>
      <c r="I291" s="21">
        <f t="shared" ref="I291" si="182">SUM(I285:I290)</f>
        <v>0</v>
      </c>
      <c r="J291" s="21">
        <f t="shared" ref="J291:L291" si="183">SUM(J285:J290)</f>
        <v>0</v>
      </c>
      <c r="K291" s="27"/>
      <c r="L291" s="21">
        <f t="shared" si="183"/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4">SUM(G292:G297)</f>
        <v>0</v>
      </c>
      <c r="H298" s="21">
        <f t="shared" ref="H298" si="185">SUM(H292:H297)</f>
        <v>0</v>
      </c>
      <c r="I298" s="21">
        <f t="shared" ref="I298" si="186">SUM(I292:I297)</f>
        <v>0</v>
      </c>
      <c r="J298" s="21">
        <f t="shared" ref="J298:L298" si="187">SUM(J292:J297)</f>
        <v>0</v>
      </c>
      <c r="K298" s="27"/>
      <c r="L298" s="21">
        <f t="shared" si="187"/>
        <v>0</v>
      </c>
    </row>
    <row r="299" spans="1:12" ht="15.75" customHeight="1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0</v>
      </c>
      <c r="G299" s="34">
        <f t="shared" ref="G299" si="188">G265+G269+G279+G284+G291+G298</f>
        <v>0</v>
      </c>
      <c r="H299" s="34">
        <f t="shared" ref="H299" si="189">H265+H269+H279+H284+H291+H298</f>
        <v>0</v>
      </c>
      <c r="I299" s="34">
        <f t="shared" ref="I299" si="190">I265+I269+I279+I284+I291+I298</f>
        <v>0</v>
      </c>
      <c r="J299" s="34">
        <f t="shared" ref="J299" si="191">J265+J269+J279+J284+J291+J298</f>
        <v>0</v>
      </c>
      <c r="K299" s="35"/>
      <c r="L299" s="34">
        <f t="shared" ref="L299" si="19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4" t="s">
        <v>95</v>
      </c>
      <c r="F300" s="45" t="s">
        <v>66</v>
      </c>
      <c r="G300" s="45">
        <v>8.1</v>
      </c>
      <c r="H300" s="45">
        <v>11</v>
      </c>
      <c r="I300" s="45">
        <v>30.1</v>
      </c>
      <c r="J300" s="45">
        <v>187</v>
      </c>
      <c r="K300" s="46">
        <v>3112</v>
      </c>
      <c r="L300" s="45"/>
    </row>
    <row r="301" spans="1:12" ht="1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>
      <c r="A302" s="25"/>
      <c r="B302" s="16"/>
      <c r="C302" s="11"/>
      <c r="D302" s="7" t="s">
        <v>22</v>
      </c>
      <c r="E302" s="47" t="s">
        <v>96</v>
      </c>
      <c r="F302" s="48">
        <v>200</v>
      </c>
      <c r="G302" s="48">
        <v>2.95</v>
      </c>
      <c r="H302" s="48">
        <v>2.81</v>
      </c>
      <c r="I302" s="48">
        <v>12.1</v>
      </c>
      <c r="J302" s="48">
        <v>1200</v>
      </c>
      <c r="K302" s="49" t="s">
        <v>97</v>
      </c>
      <c r="L302" s="48"/>
    </row>
    <row r="303" spans="1:12" ht="15">
      <c r="A303" s="25"/>
      <c r="B303" s="16"/>
      <c r="C303" s="11"/>
      <c r="D303" s="7" t="s">
        <v>23</v>
      </c>
      <c r="E303" s="47" t="s">
        <v>98</v>
      </c>
      <c r="F303" s="48">
        <v>50</v>
      </c>
      <c r="G303" s="48">
        <v>3.95</v>
      </c>
      <c r="H303" s="48">
        <v>0.59</v>
      </c>
      <c r="I303" s="48">
        <v>29.84</v>
      </c>
      <c r="J303" s="48">
        <v>97</v>
      </c>
      <c r="K303" s="49" t="s">
        <v>48</v>
      </c>
      <c r="L303" s="48"/>
    </row>
    <row r="304" spans="1:12" ht="15">
      <c r="A304" s="25"/>
      <c r="B304" s="16"/>
      <c r="C304" s="11"/>
      <c r="D304" s="7" t="s">
        <v>24</v>
      </c>
      <c r="E304" s="47" t="s">
        <v>99</v>
      </c>
      <c r="F304" s="48" t="s">
        <v>100</v>
      </c>
      <c r="G304" s="48">
        <v>1.53</v>
      </c>
      <c r="H304" s="48">
        <v>0</v>
      </c>
      <c r="I304" s="48">
        <v>11.18</v>
      </c>
      <c r="J304" s="48">
        <v>84</v>
      </c>
      <c r="K304" s="49" t="s">
        <v>101</v>
      </c>
      <c r="L304" s="48"/>
    </row>
    <row r="305" spans="1:12" ht="1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250</v>
      </c>
      <c r="G307" s="21">
        <f t="shared" ref="G307:J307" si="193">SUM(G300:G306)</f>
        <v>16.53</v>
      </c>
      <c r="H307" s="21">
        <f t="shared" si="193"/>
        <v>14.4</v>
      </c>
      <c r="I307" s="21">
        <f t="shared" si="193"/>
        <v>83.22</v>
      </c>
      <c r="J307" s="21">
        <f t="shared" si="193"/>
        <v>1568</v>
      </c>
      <c r="K307" s="27"/>
      <c r="L307" s="21">
        <f t="shared" ref="L307" si="194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5">SUM(G308:G310)</f>
        <v>0</v>
      </c>
      <c r="H311" s="21">
        <f t="shared" si="195"/>
        <v>0</v>
      </c>
      <c r="I311" s="21">
        <f t="shared" si="195"/>
        <v>0</v>
      </c>
      <c r="J311" s="21">
        <f t="shared" si="195"/>
        <v>0</v>
      </c>
      <c r="K311" s="27"/>
      <c r="L311" s="21">
        <f t="shared" ref="L311" si="196">SUM(L308:L310)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102</v>
      </c>
      <c r="F312" s="48">
        <v>50</v>
      </c>
      <c r="G312" s="48">
        <v>0.8</v>
      </c>
      <c r="H312" s="48">
        <v>5.3</v>
      </c>
      <c r="I312" s="48">
        <v>5.9</v>
      </c>
      <c r="J312" s="48">
        <v>75</v>
      </c>
      <c r="K312" s="49" t="s">
        <v>52</v>
      </c>
      <c r="L312" s="48"/>
    </row>
    <row r="313" spans="1:12" ht="15">
      <c r="A313" s="25"/>
      <c r="B313" s="16"/>
      <c r="C313" s="11"/>
      <c r="D313" s="7" t="s">
        <v>28</v>
      </c>
      <c r="E313" s="47" t="s">
        <v>103</v>
      </c>
      <c r="F313" s="48" t="s">
        <v>66</v>
      </c>
      <c r="G313" s="48">
        <v>1.92</v>
      </c>
      <c r="H313" s="48">
        <v>5.04</v>
      </c>
      <c r="I313" s="48">
        <v>10.3</v>
      </c>
      <c r="J313" s="48">
        <v>94.2</v>
      </c>
      <c r="K313" s="49">
        <v>143</v>
      </c>
      <c r="L313" s="48"/>
    </row>
    <row r="314" spans="1:12" ht="15">
      <c r="A314" s="25"/>
      <c r="B314" s="16"/>
      <c r="C314" s="11"/>
      <c r="D314" s="7" t="s">
        <v>29</v>
      </c>
      <c r="E314" s="47" t="s">
        <v>104</v>
      </c>
      <c r="F314" s="48">
        <v>90</v>
      </c>
      <c r="G314" s="48">
        <v>11.73</v>
      </c>
      <c r="H314" s="48">
        <v>11.6</v>
      </c>
      <c r="I314" s="48">
        <v>12.3</v>
      </c>
      <c r="J314" s="48">
        <v>220.8</v>
      </c>
      <c r="K314" s="49">
        <v>451</v>
      </c>
      <c r="L314" s="48"/>
    </row>
    <row r="315" spans="1:12" ht="15">
      <c r="A315" s="25"/>
      <c r="B315" s="16"/>
      <c r="C315" s="11"/>
      <c r="D315" s="7" t="s">
        <v>30</v>
      </c>
      <c r="E315" s="47" t="s">
        <v>105</v>
      </c>
      <c r="F315" s="48">
        <v>150</v>
      </c>
      <c r="G315" s="48">
        <v>5.25</v>
      </c>
      <c r="H315" s="48">
        <v>5.4</v>
      </c>
      <c r="I315" s="48">
        <v>41.25</v>
      </c>
      <c r="J315" s="48">
        <v>196.5</v>
      </c>
      <c r="K315" s="49">
        <v>516</v>
      </c>
      <c r="L315" s="48"/>
    </row>
    <row r="316" spans="1:12" ht="15">
      <c r="A316" s="25"/>
      <c r="B316" s="16"/>
      <c r="C316" s="11"/>
      <c r="D316" s="7" t="s">
        <v>31</v>
      </c>
      <c r="E316" s="47" t="s">
        <v>106</v>
      </c>
      <c r="F316" s="48">
        <v>200</v>
      </c>
      <c r="G316" s="48">
        <v>1.2</v>
      </c>
      <c r="H316" s="48">
        <v>0</v>
      </c>
      <c r="I316" s="48">
        <v>13.4</v>
      </c>
      <c r="J316" s="48">
        <v>78</v>
      </c>
      <c r="K316" s="49">
        <v>638</v>
      </c>
      <c r="L316" s="48"/>
    </row>
    <row r="317" spans="1:12" ht="15">
      <c r="A317" s="25"/>
      <c r="B317" s="16"/>
      <c r="C317" s="11"/>
      <c r="D317" s="7" t="s">
        <v>32</v>
      </c>
      <c r="E317" s="47" t="s">
        <v>76</v>
      </c>
      <c r="F317" s="48">
        <v>30</v>
      </c>
      <c r="G317" s="48">
        <v>3</v>
      </c>
      <c r="H317" s="48">
        <v>0.27</v>
      </c>
      <c r="I317" s="48">
        <v>15</v>
      </c>
      <c r="J317" s="48">
        <v>70.5</v>
      </c>
      <c r="K317" s="49" t="s">
        <v>48</v>
      </c>
      <c r="L317" s="48"/>
    </row>
    <row r="318" spans="1:12" ht="15">
      <c r="A318" s="25"/>
      <c r="B318" s="16"/>
      <c r="C318" s="11"/>
      <c r="D318" s="7" t="s">
        <v>33</v>
      </c>
      <c r="E318" s="47" t="s">
        <v>59</v>
      </c>
      <c r="F318" s="48">
        <v>20</v>
      </c>
      <c r="G318" s="48">
        <v>1.36</v>
      </c>
      <c r="H318" s="48">
        <v>0.24</v>
      </c>
      <c r="I318" s="48">
        <v>9.3000000000000007</v>
      </c>
      <c r="J318" s="48">
        <v>44.4</v>
      </c>
      <c r="K318" s="49" t="s">
        <v>48</v>
      </c>
      <c r="L318" s="48"/>
    </row>
    <row r="319" spans="1:12" ht="1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540</v>
      </c>
      <c r="G321" s="21">
        <f t="shared" ref="G321:J321" si="197">SUM(G312:G320)</f>
        <v>25.259999999999998</v>
      </c>
      <c r="H321" s="21">
        <f t="shared" si="197"/>
        <v>27.849999999999994</v>
      </c>
      <c r="I321" s="21">
        <f t="shared" si="197"/>
        <v>107.45</v>
      </c>
      <c r="J321" s="21">
        <f t="shared" si="197"/>
        <v>779.4</v>
      </c>
      <c r="K321" s="27"/>
      <c r="L321" s="21">
        <f t="shared" ref="L321" si="198"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9">SUM(G322:G325)</f>
        <v>0</v>
      </c>
      <c r="H326" s="21">
        <f t="shared" si="199"/>
        <v>0</v>
      </c>
      <c r="I326" s="21">
        <f t="shared" si="199"/>
        <v>0</v>
      </c>
      <c r="J326" s="21">
        <f t="shared" si="199"/>
        <v>0</v>
      </c>
      <c r="K326" s="27"/>
      <c r="L326" s="21">
        <f t="shared" ref="L326" si="200"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201">SUM(G327:G332)</f>
        <v>0</v>
      </c>
      <c r="H333" s="21">
        <f t="shared" si="201"/>
        <v>0</v>
      </c>
      <c r="I333" s="21">
        <f t="shared" si="201"/>
        <v>0</v>
      </c>
      <c r="J333" s="21">
        <f t="shared" si="201"/>
        <v>0</v>
      </c>
      <c r="K333" s="27"/>
      <c r="L333" s="21">
        <f t="shared" ref="L333" si="202">SUM(L327:L332)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3">SUM(G334:G339)</f>
        <v>0</v>
      </c>
      <c r="H340" s="21">
        <f t="shared" si="203"/>
        <v>0</v>
      </c>
      <c r="I340" s="21">
        <f t="shared" si="203"/>
        <v>0</v>
      </c>
      <c r="J340" s="21">
        <f t="shared" si="203"/>
        <v>0</v>
      </c>
      <c r="K340" s="27"/>
      <c r="L340" s="21">
        <f t="shared" ref="L340" si="204">SUM(L334:L339)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790</v>
      </c>
      <c r="G341" s="34">
        <f t="shared" ref="G341:J341" si="205">G307+G311+G321+G326+G333+G340</f>
        <v>41.79</v>
      </c>
      <c r="H341" s="34">
        <f t="shared" si="205"/>
        <v>42.249999999999993</v>
      </c>
      <c r="I341" s="34">
        <f t="shared" si="205"/>
        <v>190.67000000000002</v>
      </c>
      <c r="J341" s="34">
        <f t="shared" si="205"/>
        <v>2347.4</v>
      </c>
      <c r="K341" s="35"/>
      <c r="L341" s="34">
        <f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4" t="s">
        <v>107</v>
      </c>
      <c r="F342" s="45">
        <v>180</v>
      </c>
      <c r="G342" s="45">
        <v>11</v>
      </c>
      <c r="H342" s="45">
        <v>9.3000000000000007</v>
      </c>
      <c r="I342" s="45">
        <v>13.4</v>
      </c>
      <c r="J342" s="45">
        <v>253.1</v>
      </c>
      <c r="K342" s="46">
        <v>366</v>
      </c>
      <c r="L342" s="45"/>
    </row>
    <row r="343" spans="1:12" ht="15">
      <c r="A343" s="15"/>
      <c r="B343" s="16"/>
      <c r="C343" s="11"/>
      <c r="D343" s="6"/>
      <c r="E343" s="47" t="s">
        <v>108</v>
      </c>
      <c r="F343" s="48">
        <v>70</v>
      </c>
      <c r="G343" s="48">
        <v>4.03</v>
      </c>
      <c r="H343" s="48">
        <v>6.9</v>
      </c>
      <c r="I343" s="48">
        <v>31.4</v>
      </c>
      <c r="J343" s="48">
        <v>101.3</v>
      </c>
      <c r="K343" s="49" t="s">
        <v>52</v>
      </c>
      <c r="L343" s="48"/>
    </row>
    <row r="344" spans="1:12" ht="15">
      <c r="A344" s="15"/>
      <c r="B344" s="16"/>
      <c r="C344" s="11"/>
      <c r="D344" s="7" t="s">
        <v>22</v>
      </c>
      <c r="E344" s="47" t="s">
        <v>75</v>
      </c>
      <c r="F344" s="48">
        <v>200</v>
      </c>
      <c r="G344" s="48">
        <v>0.2</v>
      </c>
      <c r="H344" s="48">
        <v>0</v>
      </c>
      <c r="I344" s="48">
        <v>15.1</v>
      </c>
      <c r="J344" s="48">
        <v>58</v>
      </c>
      <c r="K344" s="49">
        <v>685</v>
      </c>
      <c r="L344" s="48"/>
    </row>
    <row r="345" spans="1:12" ht="15">
      <c r="A345" s="15"/>
      <c r="B345" s="16"/>
      <c r="C345" s="11"/>
      <c r="D345" s="7" t="s">
        <v>23</v>
      </c>
      <c r="E345" s="47" t="s">
        <v>76</v>
      </c>
      <c r="F345" s="48">
        <v>30</v>
      </c>
      <c r="G345" s="48">
        <v>3</v>
      </c>
      <c r="H345" s="48">
        <v>0.27</v>
      </c>
      <c r="I345" s="48">
        <v>15</v>
      </c>
      <c r="J345" s="48">
        <v>70.5</v>
      </c>
      <c r="K345" s="49" t="s">
        <v>48</v>
      </c>
      <c r="L345" s="48"/>
    </row>
    <row r="346" spans="1:12" ht="1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>
      <c r="A347" s="15"/>
      <c r="B347" s="16"/>
      <c r="C347" s="11"/>
      <c r="D347" s="6"/>
      <c r="E347" s="47" t="s">
        <v>59</v>
      </c>
      <c r="F347" s="48">
        <v>20</v>
      </c>
      <c r="G347" s="48">
        <v>1.36</v>
      </c>
      <c r="H347" s="48">
        <v>0.24</v>
      </c>
      <c r="I347" s="48">
        <v>9.3000000000000007</v>
      </c>
      <c r="J347" s="48">
        <v>44.4</v>
      </c>
      <c r="K347" s="49" t="s">
        <v>48</v>
      </c>
      <c r="L347" s="48"/>
    </row>
    <row r="348" spans="1:12" ht="1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206">SUM(G342:G348)</f>
        <v>19.59</v>
      </c>
      <c r="H349" s="21">
        <f t="shared" si="206"/>
        <v>16.71</v>
      </c>
      <c r="I349" s="21">
        <f t="shared" si="206"/>
        <v>84.2</v>
      </c>
      <c r="J349" s="21">
        <f t="shared" si="206"/>
        <v>527.29999999999995</v>
      </c>
      <c r="K349" s="27"/>
      <c r="L349" s="21">
        <f t="shared" ref="L349:L391" si="207"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8">SUM(G350:G352)</f>
        <v>0</v>
      </c>
      <c r="H353" s="21">
        <f t="shared" si="208"/>
        <v>0</v>
      </c>
      <c r="I353" s="21">
        <f t="shared" si="208"/>
        <v>0</v>
      </c>
      <c r="J353" s="21">
        <f t="shared" si="208"/>
        <v>0</v>
      </c>
      <c r="K353" s="27"/>
      <c r="L353" s="21">
        <f t="shared" ref="L353" si="209">SUM(L350:L352)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51</v>
      </c>
      <c r="F354" s="48">
        <v>60</v>
      </c>
      <c r="G354" s="48">
        <v>3</v>
      </c>
      <c r="H354" s="48">
        <v>5</v>
      </c>
      <c r="I354" s="48">
        <v>10.8</v>
      </c>
      <c r="J354" s="48">
        <v>90</v>
      </c>
      <c r="K354" s="49" t="s">
        <v>52</v>
      </c>
      <c r="L354" s="48"/>
    </row>
    <row r="355" spans="1:12" ht="15">
      <c r="A355" s="15"/>
      <c r="B355" s="16"/>
      <c r="C355" s="11"/>
      <c r="D355" s="7" t="s">
        <v>28</v>
      </c>
      <c r="E355" s="47" t="s">
        <v>109</v>
      </c>
      <c r="F355" s="48">
        <v>200</v>
      </c>
      <c r="G355" s="48">
        <v>2.52</v>
      </c>
      <c r="H355" s="48">
        <v>4.16</v>
      </c>
      <c r="I355" s="48">
        <v>17.12</v>
      </c>
      <c r="J355" s="48">
        <v>102</v>
      </c>
      <c r="K355" s="49">
        <v>140</v>
      </c>
      <c r="L355" s="48"/>
    </row>
    <row r="356" spans="1:12" ht="15">
      <c r="A356" s="15"/>
      <c r="B356" s="16"/>
      <c r="C356" s="11"/>
      <c r="D356" s="7" t="s">
        <v>29</v>
      </c>
      <c r="E356" s="47" t="s">
        <v>110</v>
      </c>
      <c r="F356" s="48">
        <v>200</v>
      </c>
      <c r="G356" s="48">
        <v>15.8</v>
      </c>
      <c r="H356" s="48">
        <v>14.18</v>
      </c>
      <c r="I356" s="48">
        <v>49.35</v>
      </c>
      <c r="J356" s="48">
        <v>304</v>
      </c>
      <c r="K356" s="49" t="s">
        <v>111</v>
      </c>
      <c r="L356" s="48"/>
    </row>
    <row r="357" spans="1:12" ht="1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>
      <c r="A358" s="15"/>
      <c r="B358" s="16"/>
      <c r="C358" s="11"/>
      <c r="D358" s="7" t="s">
        <v>31</v>
      </c>
      <c r="E358" s="47" t="s">
        <v>112</v>
      </c>
      <c r="F358" s="48">
        <v>200</v>
      </c>
      <c r="G358" s="48">
        <v>0.2</v>
      </c>
      <c r="H358" s="48">
        <v>0</v>
      </c>
      <c r="I358" s="48">
        <v>15.1</v>
      </c>
      <c r="J358" s="48">
        <v>60</v>
      </c>
      <c r="K358" s="49">
        <v>686</v>
      </c>
      <c r="L358" s="48"/>
    </row>
    <row r="359" spans="1:12" ht="15">
      <c r="A359" s="15"/>
      <c r="B359" s="16"/>
      <c r="C359" s="11"/>
      <c r="D359" s="7" t="s">
        <v>32</v>
      </c>
      <c r="E359" s="47" t="s">
        <v>76</v>
      </c>
      <c r="F359" s="48">
        <v>30</v>
      </c>
      <c r="G359" s="48">
        <v>3</v>
      </c>
      <c r="H359" s="48">
        <v>0.27</v>
      </c>
      <c r="I359" s="48">
        <v>15</v>
      </c>
      <c r="J359" s="48">
        <v>70.5</v>
      </c>
      <c r="K359" s="49" t="s">
        <v>48</v>
      </c>
      <c r="L359" s="48"/>
    </row>
    <row r="360" spans="1:12" ht="15">
      <c r="A360" s="15"/>
      <c r="B360" s="16"/>
      <c r="C360" s="11"/>
      <c r="D360" s="7" t="s">
        <v>33</v>
      </c>
      <c r="E360" s="47" t="s">
        <v>59</v>
      </c>
      <c r="F360" s="48">
        <v>20</v>
      </c>
      <c r="G360" s="48">
        <v>1.36</v>
      </c>
      <c r="H360" s="48">
        <v>0.24</v>
      </c>
      <c r="I360" s="48">
        <v>9.3000000000000007</v>
      </c>
      <c r="J360" s="48">
        <v>44.4</v>
      </c>
      <c r="K360" s="49" t="s">
        <v>48</v>
      </c>
      <c r="L360" s="48"/>
    </row>
    <row r="361" spans="1:12" ht="1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710</v>
      </c>
      <c r="G363" s="21">
        <f t="shared" ref="G363:J363" si="210">SUM(G354:G362)</f>
        <v>25.88</v>
      </c>
      <c r="H363" s="21">
        <f t="shared" si="210"/>
        <v>23.849999999999998</v>
      </c>
      <c r="I363" s="21">
        <f t="shared" si="210"/>
        <v>116.67</v>
      </c>
      <c r="J363" s="21">
        <f t="shared" si="210"/>
        <v>670.9</v>
      </c>
      <c r="K363" s="27"/>
      <c r="L363" s="21">
        <f t="shared" ref="L363" si="211"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2">SUM(G364:G367)</f>
        <v>0</v>
      </c>
      <c r="H368" s="21">
        <f t="shared" si="212"/>
        <v>0</v>
      </c>
      <c r="I368" s="21">
        <f t="shared" si="212"/>
        <v>0</v>
      </c>
      <c r="J368" s="21">
        <f t="shared" si="212"/>
        <v>0</v>
      </c>
      <c r="K368" s="27"/>
      <c r="L368" s="21">
        <f t="shared" ref="L368" si="213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4">SUM(G369:G374)</f>
        <v>0</v>
      </c>
      <c r="H375" s="21">
        <f t="shared" si="214"/>
        <v>0</v>
      </c>
      <c r="I375" s="21">
        <f t="shared" si="214"/>
        <v>0</v>
      </c>
      <c r="J375" s="21">
        <f t="shared" si="214"/>
        <v>0</v>
      </c>
      <c r="K375" s="27"/>
      <c r="L375" s="21">
        <f t="shared" ref="L375" si="215">SUM(L369:L374)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6">SUM(G376:G381)</f>
        <v>0</v>
      </c>
      <c r="H382" s="21">
        <f t="shared" si="216"/>
        <v>0</v>
      </c>
      <c r="I382" s="21">
        <f t="shared" si="216"/>
        <v>0</v>
      </c>
      <c r="J382" s="21">
        <f t="shared" si="216"/>
        <v>0</v>
      </c>
      <c r="K382" s="27"/>
      <c r="L382" s="21">
        <f t="shared" ref="L382" si="217">SUM(L376:L381)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1210</v>
      </c>
      <c r="G383" s="34">
        <f t="shared" ref="G383:J383" si="218">G349+G353+G363+G368+G375+G382</f>
        <v>45.47</v>
      </c>
      <c r="H383" s="34">
        <f t="shared" si="218"/>
        <v>40.56</v>
      </c>
      <c r="I383" s="34">
        <f t="shared" si="218"/>
        <v>200.87</v>
      </c>
      <c r="J383" s="34">
        <f t="shared" si="218"/>
        <v>1198.1999999999998</v>
      </c>
      <c r="K383" s="35"/>
      <c r="L383" s="34">
        <f t="shared" ref="L383" si="21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4" t="s">
        <v>113</v>
      </c>
      <c r="F384" s="45">
        <v>90</v>
      </c>
      <c r="G384" s="45">
        <v>10.77</v>
      </c>
      <c r="H384" s="45">
        <v>10.8</v>
      </c>
      <c r="I384" s="45">
        <v>7.18</v>
      </c>
      <c r="J384" s="45">
        <v>183.9</v>
      </c>
      <c r="K384" s="46" t="s">
        <v>114</v>
      </c>
      <c r="L384" s="45"/>
    </row>
    <row r="385" spans="1:12" ht="15">
      <c r="A385" s="25"/>
      <c r="B385" s="16"/>
      <c r="C385" s="11"/>
      <c r="D385" s="6"/>
      <c r="E385" s="47" t="s">
        <v>115</v>
      </c>
      <c r="F385" s="48" t="s">
        <v>74</v>
      </c>
      <c r="G385" s="48">
        <v>4.0999999999999996</v>
      </c>
      <c r="H385" s="48">
        <v>5.2</v>
      </c>
      <c r="I385" s="48">
        <v>33.799999999999997</v>
      </c>
      <c r="J385" s="48">
        <v>203</v>
      </c>
      <c r="K385" s="49">
        <v>553</v>
      </c>
      <c r="L385" s="48"/>
    </row>
    <row r="386" spans="1:12" ht="15">
      <c r="A386" s="25"/>
      <c r="B386" s="16"/>
      <c r="C386" s="11"/>
      <c r="D386" s="7" t="s">
        <v>22</v>
      </c>
      <c r="E386" s="47" t="s">
        <v>75</v>
      </c>
      <c r="F386" s="48">
        <v>200</v>
      </c>
      <c r="G386" s="48">
        <v>0.2</v>
      </c>
      <c r="H386" s="48">
        <v>0</v>
      </c>
      <c r="I386" s="48">
        <v>15.1</v>
      </c>
      <c r="J386" s="48">
        <v>58</v>
      </c>
      <c r="K386" s="49">
        <v>685</v>
      </c>
      <c r="L386" s="48"/>
    </row>
    <row r="387" spans="1:12" ht="15">
      <c r="A387" s="25"/>
      <c r="B387" s="16"/>
      <c r="C387" s="11"/>
      <c r="D387" s="7" t="s">
        <v>23</v>
      </c>
      <c r="E387" s="47" t="s">
        <v>116</v>
      </c>
      <c r="F387" s="48">
        <v>30</v>
      </c>
      <c r="G387" s="48">
        <v>3</v>
      </c>
      <c r="H387" s="48">
        <v>0.27</v>
      </c>
      <c r="I387" s="48">
        <v>15</v>
      </c>
      <c r="J387" s="48">
        <v>70.5</v>
      </c>
      <c r="K387" s="49" t="s">
        <v>48</v>
      </c>
      <c r="L387" s="48"/>
    </row>
    <row r="388" spans="1:12" ht="1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320</v>
      </c>
      <c r="G391" s="21">
        <f t="shared" ref="G391:J391" si="220">SUM(G384:G390)</f>
        <v>18.07</v>
      </c>
      <c r="H391" s="21">
        <f t="shared" si="220"/>
        <v>16.27</v>
      </c>
      <c r="I391" s="21">
        <f t="shared" si="220"/>
        <v>71.08</v>
      </c>
      <c r="J391" s="21">
        <f t="shared" si="220"/>
        <v>515.4</v>
      </c>
      <c r="K391" s="27"/>
      <c r="L391" s="21">
        <f t="shared" si="207"/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21">SUM(G392:G394)</f>
        <v>0</v>
      </c>
      <c r="H395" s="21">
        <f t="shared" si="221"/>
        <v>0</v>
      </c>
      <c r="I395" s="21">
        <f t="shared" si="221"/>
        <v>0</v>
      </c>
      <c r="J395" s="21">
        <f t="shared" si="221"/>
        <v>0</v>
      </c>
      <c r="K395" s="27"/>
      <c r="L395" s="21">
        <f t="shared" ref="L395" si="222">SUM(L392:L394)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>
      <c r="A397" s="25"/>
      <c r="B397" s="16"/>
      <c r="C397" s="11"/>
      <c r="D397" s="7" t="s">
        <v>28</v>
      </c>
      <c r="E397" s="47" t="s">
        <v>117</v>
      </c>
      <c r="F397" s="48" t="s">
        <v>66</v>
      </c>
      <c r="G397" s="48">
        <v>3.1</v>
      </c>
      <c r="H397" s="48">
        <v>5.8</v>
      </c>
      <c r="I397" s="48">
        <v>16.7</v>
      </c>
      <c r="J397" s="48">
        <v>125.4</v>
      </c>
      <c r="K397" s="49">
        <v>110</v>
      </c>
      <c r="L397" s="48"/>
    </row>
    <row r="398" spans="1:12" ht="15">
      <c r="A398" s="25"/>
      <c r="B398" s="16"/>
      <c r="C398" s="11"/>
      <c r="D398" s="7" t="s">
        <v>29</v>
      </c>
      <c r="E398" s="47" t="s">
        <v>118</v>
      </c>
      <c r="F398" s="48">
        <v>90</v>
      </c>
      <c r="G398" s="48">
        <v>14.31</v>
      </c>
      <c r="H398" s="48">
        <v>12.96</v>
      </c>
      <c r="I398" s="48">
        <v>18.399999999999999</v>
      </c>
      <c r="J398" s="48">
        <v>247</v>
      </c>
      <c r="K398" s="49">
        <v>462</v>
      </c>
      <c r="L398" s="48"/>
    </row>
    <row r="399" spans="1:12" ht="15">
      <c r="A399" s="25"/>
      <c r="B399" s="16"/>
      <c r="C399" s="11"/>
      <c r="D399" s="7" t="s">
        <v>30</v>
      </c>
      <c r="E399" s="47" t="s">
        <v>93</v>
      </c>
      <c r="F399" s="48">
        <v>150</v>
      </c>
      <c r="G399" s="48">
        <v>3.2</v>
      </c>
      <c r="H399" s="48">
        <v>6.2</v>
      </c>
      <c r="I399" s="48">
        <v>22.8</v>
      </c>
      <c r="J399" s="48">
        <v>139.4</v>
      </c>
      <c r="K399" s="49">
        <v>520</v>
      </c>
      <c r="L399" s="48"/>
    </row>
    <row r="400" spans="1:12" ht="15">
      <c r="A400" s="25"/>
      <c r="B400" s="16"/>
      <c r="C400" s="11"/>
      <c r="D400" s="7" t="s">
        <v>31</v>
      </c>
      <c r="E400" s="47" t="s">
        <v>94</v>
      </c>
      <c r="F400" s="48">
        <v>200</v>
      </c>
      <c r="G400" s="48">
        <v>0.4</v>
      </c>
      <c r="H400" s="48">
        <v>2</v>
      </c>
      <c r="I400" s="48">
        <v>19.8</v>
      </c>
      <c r="J400" s="48">
        <v>81</v>
      </c>
      <c r="K400" s="49">
        <v>638</v>
      </c>
      <c r="L400" s="48"/>
    </row>
    <row r="401" spans="1:12" ht="15">
      <c r="A401" s="25"/>
      <c r="B401" s="16"/>
      <c r="C401" s="11"/>
      <c r="D401" s="7" t="s">
        <v>32</v>
      </c>
      <c r="E401" s="47" t="s">
        <v>76</v>
      </c>
      <c r="F401" s="48">
        <v>30</v>
      </c>
      <c r="G401" s="48">
        <v>3</v>
      </c>
      <c r="H401" s="48">
        <v>0.27</v>
      </c>
      <c r="I401" s="48">
        <v>15</v>
      </c>
      <c r="J401" s="48">
        <v>70.5</v>
      </c>
      <c r="K401" s="49" t="s">
        <v>48</v>
      </c>
      <c r="L401" s="48"/>
    </row>
    <row r="402" spans="1:12" ht="15">
      <c r="A402" s="25"/>
      <c r="B402" s="16"/>
      <c r="C402" s="11"/>
      <c r="D402" s="7" t="s">
        <v>33</v>
      </c>
      <c r="E402" s="47" t="s">
        <v>59</v>
      </c>
      <c r="F402" s="48">
        <v>20</v>
      </c>
      <c r="G402" s="48">
        <v>1.36</v>
      </c>
      <c r="H402" s="48">
        <v>0.24</v>
      </c>
      <c r="I402" s="48">
        <v>9.3000000000000007</v>
      </c>
      <c r="J402" s="48">
        <v>44.4</v>
      </c>
      <c r="K402" s="49" t="s">
        <v>48</v>
      </c>
      <c r="L402" s="48"/>
    </row>
    <row r="403" spans="1:12" ht="1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490</v>
      </c>
      <c r="G405" s="21">
        <f t="shared" ref="G405:J405" si="223">SUM(G396:G404)</f>
        <v>25.369999999999997</v>
      </c>
      <c r="H405" s="21">
        <f t="shared" si="223"/>
        <v>27.47</v>
      </c>
      <c r="I405" s="21">
        <f t="shared" si="223"/>
        <v>101.99999999999999</v>
      </c>
      <c r="J405" s="21">
        <f t="shared" si="223"/>
        <v>707.69999999999993</v>
      </c>
      <c r="K405" s="27"/>
      <c r="L405" s="21">
        <f t="shared" ref="L405" si="224">SUM(L396:L404)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5">SUM(G406:G409)</f>
        <v>0</v>
      </c>
      <c r="H410" s="21">
        <f t="shared" si="225"/>
        <v>0</v>
      </c>
      <c r="I410" s="21">
        <f t="shared" si="225"/>
        <v>0</v>
      </c>
      <c r="J410" s="21">
        <f t="shared" si="225"/>
        <v>0</v>
      </c>
      <c r="K410" s="27"/>
      <c r="L410" s="21">
        <f t="shared" ref="L410" si="226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7">SUM(G411:G416)</f>
        <v>0</v>
      </c>
      <c r="H417" s="21">
        <f t="shared" si="227"/>
        <v>0</v>
      </c>
      <c r="I417" s="21">
        <f t="shared" si="227"/>
        <v>0</v>
      </c>
      <c r="J417" s="21">
        <f t="shared" si="227"/>
        <v>0</v>
      </c>
      <c r="K417" s="27"/>
      <c r="L417" s="21">
        <f t="shared" ref="L417" si="228">SUM(L411:L416)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9">SUM(G418:G423)</f>
        <v>0</v>
      </c>
      <c r="H424" s="21">
        <f t="shared" si="229"/>
        <v>0</v>
      </c>
      <c r="I424" s="21">
        <f t="shared" si="229"/>
        <v>0</v>
      </c>
      <c r="J424" s="21">
        <f t="shared" si="229"/>
        <v>0</v>
      </c>
      <c r="K424" s="27"/>
      <c r="L424" s="21">
        <f t="shared" ref="L424" si="230">SUM(L418:L423)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810</v>
      </c>
      <c r="G425" s="34">
        <f t="shared" ref="G425:J425" si="231">G391+G395+G405+G410+G417+G424</f>
        <v>43.44</v>
      </c>
      <c r="H425" s="34">
        <f t="shared" si="231"/>
        <v>43.739999999999995</v>
      </c>
      <c r="I425" s="34">
        <f t="shared" si="231"/>
        <v>173.07999999999998</v>
      </c>
      <c r="J425" s="34">
        <f t="shared" si="231"/>
        <v>1223.0999999999999</v>
      </c>
      <c r="K425" s="35"/>
      <c r="L425" s="34">
        <f t="shared" ref="L425" si="232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4" t="s">
        <v>45</v>
      </c>
      <c r="F426" s="45" t="s">
        <v>66</v>
      </c>
      <c r="G426" s="45">
        <v>4.8499999999999996</v>
      </c>
      <c r="H426" s="45">
        <v>6.3</v>
      </c>
      <c r="I426" s="45">
        <v>31.6</v>
      </c>
      <c r="J426" s="45">
        <v>185</v>
      </c>
      <c r="K426" s="46">
        <v>311</v>
      </c>
      <c r="L426" s="45"/>
    </row>
    <row r="427" spans="1:12" ht="15">
      <c r="A427" s="25"/>
      <c r="B427" s="16"/>
      <c r="C427" s="11"/>
      <c r="D427" s="6"/>
      <c r="E427" s="47" t="s">
        <v>119</v>
      </c>
      <c r="F427" s="48">
        <v>15</v>
      </c>
      <c r="G427" s="48">
        <v>3.15</v>
      </c>
      <c r="H427" s="48">
        <v>4.0199999999999996</v>
      </c>
      <c r="I427" s="48">
        <v>0</v>
      </c>
      <c r="J427" s="48">
        <v>54</v>
      </c>
      <c r="K427" s="49" t="s">
        <v>48</v>
      </c>
      <c r="L427" s="48"/>
    </row>
    <row r="428" spans="1:12" ht="15">
      <c r="A428" s="25"/>
      <c r="B428" s="16"/>
      <c r="C428" s="11"/>
      <c r="D428" s="7" t="s">
        <v>22</v>
      </c>
      <c r="E428" s="47" t="s">
        <v>46</v>
      </c>
      <c r="F428" s="48">
        <v>200</v>
      </c>
      <c r="G428" s="48">
        <v>3.9</v>
      </c>
      <c r="H428" s="48">
        <v>2.6</v>
      </c>
      <c r="I428" s="48">
        <v>11.1</v>
      </c>
      <c r="J428" s="48">
        <v>86</v>
      </c>
      <c r="K428" s="49">
        <v>692</v>
      </c>
      <c r="L428" s="48"/>
    </row>
    <row r="429" spans="1:12" ht="15">
      <c r="A429" s="25"/>
      <c r="B429" s="16"/>
      <c r="C429" s="11"/>
      <c r="D429" s="7" t="s">
        <v>23</v>
      </c>
      <c r="E429" s="47" t="s">
        <v>76</v>
      </c>
      <c r="F429" s="48">
        <v>40</v>
      </c>
      <c r="G429" s="48">
        <v>4</v>
      </c>
      <c r="H429" s="48">
        <v>0</v>
      </c>
      <c r="I429" s="48">
        <v>22.6</v>
      </c>
      <c r="J429" s="48">
        <v>94</v>
      </c>
      <c r="K429" s="49" t="s">
        <v>48</v>
      </c>
      <c r="L429" s="48"/>
    </row>
    <row r="430" spans="1:12" ht="1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>
      <c r="A431" s="25"/>
      <c r="B431" s="16"/>
      <c r="C431" s="11"/>
      <c r="D431" s="6"/>
      <c r="E431" s="47" t="s">
        <v>108</v>
      </c>
      <c r="F431" s="48" t="s">
        <v>120</v>
      </c>
      <c r="G431" s="48">
        <v>4.03</v>
      </c>
      <c r="H431" s="48">
        <v>6.9</v>
      </c>
      <c r="I431" s="48">
        <v>31.4</v>
      </c>
      <c r="J431" s="48">
        <v>101.3</v>
      </c>
      <c r="K431" s="49" t="s">
        <v>52</v>
      </c>
      <c r="L431" s="48"/>
    </row>
    <row r="432" spans="1:12" ht="1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255</v>
      </c>
      <c r="G433" s="21">
        <f t="shared" ref="G433:J433" si="233">SUM(G426:G432)</f>
        <v>19.93</v>
      </c>
      <c r="H433" s="21">
        <f t="shared" si="233"/>
        <v>19.82</v>
      </c>
      <c r="I433" s="21">
        <f t="shared" si="233"/>
        <v>96.700000000000017</v>
      </c>
      <c r="J433" s="21">
        <f t="shared" si="233"/>
        <v>520.29999999999995</v>
      </c>
      <c r="K433" s="27"/>
      <c r="L433" s="21">
        <f t="shared" ref="L433:L475" si="234"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5">SUM(G434:G436)</f>
        <v>0</v>
      </c>
      <c r="H437" s="21">
        <f t="shared" si="235"/>
        <v>0</v>
      </c>
      <c r="I437" s="21">
        <f t="shared" si="235"/>
        <v>0</v>
      </c>
      <c r="J437" s="21">
        <f t="shared" si="235"/>
        <v>0</v>
      </c>
      <c r="K437" s="27"/>
      <c r="L437" s="21">
        <f t="shared" ref="L437" si="236">SUM(L434:L436)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51</v>
      </c>
      <c r="F438" s="48">
        <v>30</v>
      </c>
      <c r="G438" s="48">
        <v>3</v>
      </c>
      <c r="H438" s="48">
        <v>5</v>
      </c>
      <c r="I438" s="48">
        <v>10.8</v>
      </c>
      <c r="J438" s="48">
        <v>90</v>
      </c>
      <c r="K438" s="49" t="s">
        <v>48</v>
      </c>
      <c r="L438" s="48"/>
    </row>
    <row r="439" spans="1:12" ht="15">
      <c r="A439" s="25"/>
      <c r="B439" s="16"/>
      <c r="C439" s="11"/>
      <c r="D439" s="7" t="s">
        <v>28</v>
      </c>
      <c r="E439" s="47" t="s">
        <v>84</v>
      </c>
      <c r="F439" s="48" t="s">
        <v>121</v>
      </c>
      <c r="G439" s="48">
        <v>4.5999999999999996</v>
      </c>
      <c r="H439" s="48">
        <v>5.28</v>
      </c>
      <c r="I439" s="48">
        <v>22.52</v>
      </c>
      <c r="J439" s="48">
        <v>206.4</v>
      </c>
      <c r="K439" s="49">
        <v>171</v>
      </c>
      <c r="L439" s="48"/>
    </row>
    <row r="440" spans="1:12" ht="15">
      <c r="A440" s="25"/>
      <c r="B440" s="16"/>
      <c r="C440" s="11"/>
      <c r="D440" s="7" t="s">
        <v>29</v>
      </c>
      <c r="E440" s="47" t="s">
        <v>122</v>
      </c>
      <c r="F440" s="48" t="s">
        <v>55</v>
      </c>
      <c r="G440" s="48">
        <v>11.73</v>
      </c>
      <c r="H440" s="48">
        <v>11.6</v>
      </c>
      <c r="I440" s="48">
        <v>12.3</v>
      </c>
      <c r="J440" s="48">
        <v>220.8</v>
      </c>
      <c r="K440" s="49">
        <v>451</v>
      </c>
      <c r="L440" s="48"/>
    </row>
    <row r="441" spans="1:12" ht="15">
      <c r="A441" s="25"/>
      <c r="B441" s="16"/>
      <c r="C441" s="11"/>
      <c r="D441" s="7" t="s">
        <v>30</v>
      </c>
      <c r="E441" s="47" t="s">
        <v>105</v>
      </c>
      <c r="F441" s="48">
        <v>150</v>
      </c>
      <c r="G441" s="48">
        <v>5.25</v>
      </c>
      <c r="H441" s="48">
        <v>5.4</v>
      </c>
      <c r="I441" s="48">
        <v>41.25</v>
      </c>
      <c r="J441" s="48">
        <v>196.5</v>
      </c>
      <c r="K441" s="49">
        <v>516</v>
      </c>
      <c r="L441" s="48"/>
    </row>
    <row r="442" spans="1:12" ht="15">
      <c r="A442" s="25"/>
      <c r="B442" s="16"/>
      <c r="C442" s="11"/>
      <c r="D442" s="7" t="s">
        <v>31</v>
      </c>
      <c r="E442" s="47" t="s">
        <v>123</v>
      </c>
      <c r="F442" s="48">
        <v>200</v>
      </c>
      <c r="G442" s="48">
        <v>0.2</v>
      </c>
      <c r="H442" s="48">
        <v>0</v>
      </c>
      <c r="I442" s="48">
        <v>15.1</v>
      </c>
      <c r="J442" s="48">
        <v>60</v>
      </c>
      <c r="K442" s="49">
        <v>700</v>
      </c>
      <c r="L442" s="48"/>
    </row>
    <row r="443" spans="1:12" ht="15">
      <c r="A443" s="25"/>
      <c r="B443" s="16"/>
      <c r="C443" s="11"/>
      <c r="D443" s="7" t="s">
        <v>32</v>
      </c>
      <c r="E443" s="47" t="s">
        <v>76</v>
      </c>
      <c r="F443" s="48">
        <v>20</v>
      </c>
      <c r="G443" s="48">
        <v>2</v>
      </c>
      <c r="H443" s="48">
        <v>0</v>
      </c>
      <c r="I443" s="48">
        <v>11.3</v>
      </c>
      <c r="J443" s="48">
        <v>47</v>
      </c>
      <c r="K443" s="49" t="s">
        <v>48</v>
      </c>
      <c r="L443" s="48"/>
    </row>
    <row r="444" spans="1:12" ht="1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400</v>
      </c>
      <c r="G447" s="21">
        <f t="shared" ref="G447:J447" si="237">SUM(G438:G446)</f>
        <v>26.779999999999998</v>
      </c>
      <c r="H447" s="21">
        <f t="shared" si="237"/>
        <v>27.28</v>
      </c>
      <c r="I447" s="21">
        <f t="shared" si="237"/>
        <v>113.27</v>
      </c>
      <c r="J447" s="21">
        <f t="shared" si="237"/>
        <v>820.7</v>
      </c>
      <c r="K447" s="27"/>
      <c r="L447" s="21">
        <f t="shared" ref="L447" si="238"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9">SUM(G448:G451)</f>
        <v>0</v>
      </c>
      <c r="H452" s="21">
        <f t="shared" si="239"/>
        <v>0</v>
      </c>
      <c r="I452" s="21">
        <f t="shared" si="239"/>
        <v>0</v>
      </c>
      <c r="J452" s="21">
        <f t="shared" si="239"/>
        <v>0</v>
      </c>
      <c r="K452" s="27"/>
      <c r="L452" s="21">
        <f t="shared" ref="L452" si="240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41">SUM(G453:G458)</f>
        <v>0</v>
      </c>
      <c r="H459" s="21">
        <f t="shared" si="241"/>
        <v>0</v>
      </c>
      <c r="I459" s="21">
        <f t="shared" si="241"/>
        <v>0</v>
      </c>
      <c r="J459" s="21">
        <f t="shared" si="241"/>
        <v>0</v>
      </c>
      <c r="K459" s="27"/>
      <c r="L459" s="21">
        <f t="shared" ref="L459" si="242">SUM(L453:L458)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3">SUM(G460:G465)</f>
        <v>0</v>
      </c>
      <c r="H466" s="21">
        <f t="shared" si="243"/>
        <v>0</v>
      </c>
      <c r="I466" s="21">
        <f t="shared" si="243"/>
        <v>0</v>
      </c>
      <c r="J466" s="21">
        <f t="shared" si="243"/>
        <v>0</v>
      </c>
      <c r="K466" s="27"/>
      <c r="L466" s="21">
        <f t="shared" ref="L466" si="244">SUM(L460:L465)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655</v>
      </c>
      <c r="G467" s="34">
        <f t="shared" ref="G467:J467" si="245">G433+G437+G447+G452+G459+G466</f>
        <v>46.709999999999994</v>
      </c>
      <c r="H467" s="34">
        <f t="shared" si="245"/>
        <v>47.1</v>
      </c>
      <c r="I467" s="34">
        <f t="shared" si="245"/>
        <v>209.97000000000003</v>
      </c>
      <c r="J467" s="34">
        <f t="shared" si="245"/>
        <v>1341</v>
      </c>
      <c r="K467" s="35"/>
      <c r="L467" s="34">
        <f t="shared" ref="L467" si="24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4" t="s">
        <v>124</v>
      </c>
      <c r="F468" s="45">
        <v>90</v>
      </c>
      <c r="G468" s="45">
        <v>10.29</v>
      </c>
      <c r="H468" s="45">
        <v>10.119999999999999</v>
      </c>
      <c r="I468" s="45">
        <v>8.01</v>
      </c>
      <c r="J468" s="45">
        <v>148.69999999999999</v>
      </c>
      <c r="K468" s="46">
        <v>499</v>
      </c>
      <c r="L468" s="45"/>
    </row>
    <row r="469" spans="1:12" ht="15">
      <c r="A469" s="25"/>
      <c r="B469" s="16"/>
      <c r="C469" s="11"/>
      <c r="D469" s="6"/>
      <c r="E469" s="47" t="s">
        <v>89</v>
      </c>
      <c r="F469" s="48">
        <v>150</v>
      </c>
      <c r="G469" s="48">
        <v>5</v>
      </c>
      <c r="H469" s="48">
        <v>10</v>
      </c>
      <c r="I469" s="48">
        <v>32.4</v>
      </c>
      <c r="J469" s="48">
        <v>199</v>
      </c>
      <c r="K469" s="49">
        <v>510</v>
      </c>
      <c r="L469" s="48"/>
    </row>
    <row r="470" spans="1:12" ht="15">
      <c r="A470" s="25"/>
      <c r="B470" s="16"/>
      <c r="C470" s="11"/>
      <c r="D470" s="7" t="s">
        <v>22</v>
      </c>
      <c r="E470" s="47" t="s">
        <v>75</v>
      </c>
      <c r="F470" s="48">
        <v>200</v>
      </c>
      <c r="G470" s="48">
        <v>0.2</v>
      </c>
      <c r="H470" s="48">
        <v>0</v>
      </c>
      <c r="I470" s="48">
        <v>15.1</v>
      </c>
      <c r="J470" s="48">
        <v>58</v>
      </c>
      <c r="K470" s="49">
        <v>685</v>
      </c>
      <c r="L470" s="48"/>
    </row>
    <row r="471" spans="1:12" ht="15">
      <c r="A471" s="25"/>
      <c r="B471" s="16"/>
      <c r="C471" s="11"/>
      <c r="D471" s="7" t="s">
        <v>23</v>
      </c>
      <c r="E471" s="47" t="s">
        <v>76</v>
      </c>
      <c r="F471" s="48">
        <v>30</v>
      </c>
      <c r="G471" s="48">
        <v>3</v>
      </c>
      <c r="H471" s="48">
        <v>0</v>
      </c>
      <c r="I471" s="48">
        <v>16.899999999999999</v>
      </c>
      <c r="J471" s="48">
        <v>70.5</v>
      </c>
      <c r="K471" s="49" t="s">
        <v>48</v>
      </c>
      <c r="L471" s="48"/>
    </row>
    <row r="472" spans="1:12" ht="1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>
      <c r="A473" s="25"/>
      <c r="B473" s="16"/>
      <c r="C473" s="11"/>
      <c r="D473" s="6"/>
      <c r="E473" s="47" t="s">
        <v>59</v>
      </c>
      <c r="F473" s="48">
        <v>20</v>
      </c>
      <c r="G473" s="48">
        <v>1.36</v>
      </c>
      <c r="H473" s="48">
        <v>0.24</v>
      </c>
      <c r="I473" s="48">
        <v>9.3000000000000007</v>
      </c>
      <c r="J473" s="48">
        <v>44.4</v>
      </c>
      <c r="K473" s="49" t="s">
        <v>48</v>
      </c>
      <c r="L473" s="48"/>
    </row>
    <row r="474" spans="1:12" ht="1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:J475" si="247">SUM(G468:G474)</f>
        <v>19.849999999999998</v>
      </c>
      <c r="H475" s="21">
        <f t="shared" si="247"/>
        <v>20.359999999999996</v>
      </c>
      <c r="I475" s="21">
        <f t="shared" si="247"/>
        <v>81.709999999999994</v>
      </c>
      <c r="J475" s="21">
        <f t="shared" si="247"/>
        <v>520.6</v>
      </c>
      <c r="K475" s="27"/>
      <c r="L475" s="21">
        <f t="shared" si="234"/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8">SUM(G476:G478)</f>
        <v>0</v>
      </c>
      <c r="H479" s="21">
        <f t="shared" si="248"/>
        <v>0</v>
      </c>
      <c r="I479" s="21">
        <f t="shared" si="248"/>
        <v>0</v>
      </c>
      <c r="J479" s="21">
        <f t="shared" si="248"/>
        <v>0</v>
      </c>
      <c r="K479" s="27"/>
      <c r="L479" s="21">
        <f t="shared" ref="L479" si="249">SUM(L476:L478)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>
      <c r="A481" s="25"/>
      <c r="B481" s="16"/>
      <c r="C481" s="11"/>
      <c r="D481" s="7" t="s">
        <v>28</v>
      </c>
      <c r="E481" s="47" t="s">
        <v>125</v>
      </c>
      <c r="F481" s="48" t="s">
        <v>66</v>
      </c>
      <c r="G481" s="48">
        <v>4.58</v>
      </c>
      <c r="H481" s="48">
        <v>5.74</v>
      </c>
      <c r="I481" s="48">
        <v>11.58</v>
      </c>
      <c r="J481" s="48">
        <v>181</v>
      </c>
      <c r="K481" s="49">
        <v>130</v>
      </c>
      <c r="L481" s="48"/>
    </row>
    <row r="482" spans="1:12" ht="15">
      <c r="A482" s="25"/>
      <c r="B482" s="16"/>
      <c r="C482" s="11"/>
      <c r="D482" s="7" t="s">
        <v>29</v>
      </c>
      <c r="E482" s="47" t="s">
        <v>126</v>
      </c>
      <c r="F482" s="48">
        <v>90</v>
      </c>
      <c r="G482" s="48">
        <v>5.75</v>
      </c>
      <c r="H482" s="48">
        <v>6.27</v>
      </c>
      <c r="I482" s="48">
        <v>9.3699999999999992</v>
      </c>
      <c r="J482" s="48">
        <v>171</v>
      </c>
      <c r="K482" s="49">
        <v>43</v>
      </c>
      <c r="L482" s="48"/>
    </row>
    <row r="483" spans="1:12" ht="15">
      <c r="A483" s="25"/>
      <c r="B483" s="16"/>
      <c r="C483" s="11"/>
      <c r="D483" s="7" t="s">
        <v>30</v>
      </c>
      <c r="E483" s="47" t="s">
        <v>127</v>
      </c>
      <c r="F483" s="48">
        <v>150</v>
      </c>
      <c r="G483" s="48">
        <v>6.75</v>
      </c>
      <c r="H483" s="48">
        <v>9.25</v>
      </c>
      <c r="I483" s="48">
        <v>35.25</v>
      </c>
      <c r="J483" s="48">
        <v>163</v>
      </c>
      <c r="K483" s="49">
        <v>512</v>
      </c>
      <c r="L483" s="48"/>
    </row>
    <row r="484" spans="1:12" ht="15">
      <c r="A484" s="25"/>
      <c r="B484" s="16"/>
      <c r="C484" s="11"/>
      <c r="D484" s="7" t="s">
        <v>31</v>
      </c>
      <c r="E484" s="47" t="s">
        <v>94</v>
      </c>
      <c r="F484" s="48">
        <v>200</v>
      </c>
      <c r="G484" s="48">
        <v>0.4</v>
      </c>
      <c r="H484" s="48">
        <v>0</v>
      </c>
      <c r="I484" s="48">
        <v>19.8</v>
      </c>
      <c r="J484" s="48">
        <v>81</v>
      </c>
      <c r="K484" s="49">
        <v>638</v>
      </c>
      <c r="L484" s="48"/>
    </row>
    <row r="485" spans="1:12" ht="15">
      <c r="A485" s="25"/>
      <c r="B485" s="16"/>
      <c r="C485" s="11"/>
      <c r="D485" s="7" t="s">
        <v>32</v>
      </c>
      <c r="E485" s="47" t="s">
        <v>76</v>
      </c>
      <c r="F485" s="48">
        <v>30</v>
      </c>
      <c r="G485" s="48">
        <v>3</v>
      </c>
      <c r="H485" s="48">
        <v>0</v>
      </c>
      <c r="I485" s="48">
        <v>16.899999999999999</v>
      </c>
      <c r="J485" s="48">
        <v>70.5</v>
      </c>
      <c r="K485" s="49" t="s">
        <v>48</v>
      </c>
      <c r="L485" s="48"/>
    </row>
    <row r="486" spans="1:12" ht="15">
      <c r="A486" s="25"/>
      <c r="B486" s="16"/>
      <c r="C486" s="11"/>
      <c r="D486" s="7" t="s">
        <v>33</v>
      </c>
      <c r="E486" s="47" t="s">
        <v>59</v>
      </c>
      <c r="F486" s="48">
        <v>20</v>
      </c>
      <c r="G486" s="48">
        <v>1.36</v>
      </c>
      <c r="H486" s="48">
        <v>0.24</v>
      </c>
      <c r="I486" s="48">
        <v>9.3000000000000007</v>
      </c>
      <c r="J486" s="48">
        <v>44.4</v>
      </c>
      <c r="K486" s="49" t="s">
        <v>48</v>
      </c>
      <c r="L486" s="48"/>
    </row>
    <row r="487" spans="1:12" ht="1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490</v>
      </c>
      <c r="G489" s="21">
        <f t="shared" ref="G489:J489" si="250">SUM(G480:G488)</f>
        <v>21.839999999999996</v>
      </c>
      <c r="H489" s="21">
        <f t="shared" si="250"/>
        <v>21.499999999999996</v>
      </c>
      <c r="I489" s="21">
        <f t="shared" si="250"/>
        <v>102.2</v>
      </c>
      <c r="J489" s="21">
        <f t="shared" si="250"/>
        <v>710.9</v>
      </c>
      <c r="K489" s="27"/>
      <c r="L489" s="21">
        <f t="shared" ref="L489" si="251"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2">SUM(G490:G493)</f>
        <v>0</v>
      </c>
      <c r="H494" s="21">
        <f t="shared" si="252"/>
        <v>0</v>
      </c>
      <c r="I494" s="21">
        <f t="shared" si="252"/>
        <v>0</v>
      </c>
      <c r="J494" s="21">
        <f t="shared" si="252"/>
        <v>0</v>
      </c>
      <c r="K494" s="27"/>
      <c r="L494" s="21">
        <f t="shared" ref="L494" si="253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4">SUM(G495:G500)</f>
        <v>0</v>
      </c>
      <c r="H501" s="21">
        <f t="shared" si="254"/>
        <v>0</v>
      </c>
      <c r="I501" s="21">
        <f t="shared" si="254"/>
        <v>0</v>
      </c>
      <c r="J501" s="21">
        <f t="shared" si="254"/>
        <v>0</v>
      </c>
      <c r="K501" s="27"/>
      <c r="L501" s="21">
        <f t="shared" ref="L501" si="255"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6">SUM(G502:G507)</f>
        <v>0</v>
      </c>
      <c r="H508" s="21">
        <f t="shared" si="256"/>
        <v>0</v>
      </c>
      <c r="I508" s="21">
        <f t="shared" si="256"/>
        <v>0</v>
      </c>
      <c r="J508" s="21">
        <f t="shared" si="256"/>
        <v>0</v>
      </c>
      <c r="K508" s="27"/>
      <c r="L508" s="21">
        <f t="shared" ref="L508" si="257">SUM(L502:L507)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980</v>
      </c>
      <c r="G509" s="34">
        <f t="shared" ref="G509:J509" si="258">G475+G479+G489+G494+G501+G508</f>
        <v>41.69</v>
      </c>
      <c r="H509" s="34">
        <f t="shared" si="258"/>
        <v>41.859999999999992</v>
      </c>
      <c r="I509" s="34">
        <f t="shared" si="258"/>
        <v>183.91</v>
      </c>
      <c r="J509" s="34">
        <f t="shared" si="258"/>
        <v>1231.5</v>
      </c>
      <c r="K509" s="35"/>
      <c r="L509" s="34">
        <f t="shared" ref="L509" si="25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60">SUM(G510:G516)</f>
        <v>0</v>
      </c>
      <c r="H517" s="21">
        <f t="shared" si="260"/>
        <v>0</v>
      </c>
      <c r="I517" s="21">
        <f t="shared" si="260"/>
        <v>0</v>
      </c>
      <c r="J517" s="21">
        <f t="shared" si="260"/>
        <v>0</v>
      </c>
      <c r="K517" s="27"/>
      <c r="L517" s="21">
        <f t="shared" ref="L517:L559" si="261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2">SUM(G518:G520)</f>
        <v>0</v>
      </c>
      <c r="H521" s="21">
        <f t="shared" si="262"/>
        <v>0</v>
      </c>
      <c r="I521" s="21">
        <f t="shared" si="262"/>
        <v>0</v>
      </c>
      <c r="J521" s="21">
        <f t="shared" si="262"/>
        <v>0</v>
      </c>
      <c r="K521" s="27"/>
      <c r="L521" s="21">
        <f t="shared" ref="L521" si="263">SUM(L518:L520)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4">SUM(G522:G530)</f>
        <v>0</v>
      </c>
      <c r="H531" s="21">
        <f t="shared" si="264"/>
        <v>0</v>
      </c>
      <c r="I531" s="21">
        <f t="shared" si="264"/>
        <v>0</v>
      </c>
      <c r="J531" s="21">
        <f t="shared" si="264"/>
        <v>0</v>
      </c>
      <c r="K531" s="27"/>
      <c r="L531" s="21">
        <f t="shared" ref="L531" si="265">SUM(L522:L530)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6">SUM(G532:G535)</f>
        <v>0</v>
      </c>
      <c r="H536" s="21">
        <f t="shared" si="266"/>
        <v>0</v>
      </c>
      <c r="I536" s="21">
        <f t="shared" si="266"/>
        <v>0</v>
      </c>
      <c r="J536" s="21">
        <f t="shared" si="266"/>
        <v>0</v>
      </c>
      <c r="K536" s="27"/>
      <c r="L536" s="21">
        <f t="shared" ref="L536" si="26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8">SUM(G537:G542)</f>
        <v>0</v>
      </c>
      <c r="H543" s="21">
        <f t="shared" si="268"/>
        <v>0</v>
      </c>
      <c r="I543" s="21">
        <f t="shared" si="268"/>
        <v>0</v>
      </c>
      <c r="J543" s="21">
        <f t="shared" si="268"/>
        <v>0</v>
      </c>
      <c r="K543" s="27"/>
      <c r="L543" s="21">
        <f t="shared" ref="L543" si="269">SUM(L537:L542)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70">SUM(G544:G549)</f>
        <v>0</v>
      </c>
      <c r="H550" s="21">
        <f t="shared" si="270"/>
        <v>0</v>
      </c>
      <c r="I550" s="21">
        <f t="shared" si="270"/>
        <v>0</v>
      </c>
      <c r="J550" s="21">
        <f t="shared" si="270"/>
        <v>0</v>
      </c>
      <c r="K550" s="27"/>
      <c r="L550" s="21">
        <f t="shared" ref="L550" si="271">SUM(L544:L549)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:J551" si="272">G517+G521+G531+G536+G543+G550</f>
        <v>0</v>
      </c>
      <c r="H551" s="34">
        <f t="shared" si="272"/>
        <v>0</v>
      </c>
      <c r="I551" s="34">
        <f t="shared" si="272"/>
        <v>0</v>
      </c>
      <c r="J551" s="34">
        <f t="shared" si="272"/>
        <v>0</v>
      </c>
      <c r="K551" s="35"/>
      <c r="L551" s="34">
        <f t="shared" ref="L551" si="273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4">SUM(G552:G558)</f>
        <v>0</v>
      </c>
      <c r="H559" s="21">
        <f t="shared" si="274"/>
        <v>0</v>
      </c>
      <c r="I559" s="21">
        <f t="shared" si="274"/>
        <v>0</v>
      </c>
      <c r="J559" s="21">
        <f t="shared" si="274"/>
        <v>0</v>
      </c>
      <c r="K559" s="27"/>
      <c r="L559" s="21">
        <f t="shared" si="261"/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5">SUM(G560:G562)</f>
        <v>0</v>
      </c>
      <c r="H563" s="21">
        <f t="shared" si="275"/>
        <v>0</v>
      </c>
      <c r="I563" s="21">
        <f t="shared" si="275"/>
        <v>0</v>
      </c>
      <c r="J563" s="21">
        <f t="shared" si="275"/>
        <v>0</v>
      </c>
      <c r="K563" s="27"/>
      <c r="L563" s="21">
        <f t="shared" ref="L563" si="276">SUM(L560:L562)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7">SUM(G564:G572)</f>
        <v>0</v>
      </c>
      <c r="H573" s="21">
        <f t="shared" si="277"/>
        <v>0</v>
      </c>
      <c r="I573" s="21">
        <f t="shared" si="277"/>
        <v>0</v>
      </c>
      <c r="J573" s="21">
        <f t="shared" si="277"/>
        <v>0</v>
      </c>
      <c r="K573" s="27"/>
      <c r="L573" s="21">
        <f t="shared" ref="L573" si="278"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9">SUM(G574:G577)</f>
        <v>0</v>
      </c>
      <c r="H578" s="21">
        <f t="shared" si="279"/>
        <v>0</v>
      </c>
      <c r="I578" s="21">
        <f t="shared" si="279"/>
        <v>0</v>
      </c>
      <c r="J578" s="21">
        <f t="shared" si="279"/>
        <v>0</v>
      </c>
      <c r="K578" s="27"/>
      <c r="L578" s="21">
        <f t="shared" ref="L578" si="28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81">SUM(G579:G584)</f>
        <v>0</v>
      </c>
      <c r="H585" s="21">
        <f t="shared" si="281"/>
        <v>0</v>
      </c>
      <c r="I585" s="21">
        <f t="shared" si="281"/>
        <v>0</v>
      </c>
      <c r="J585" s="21">
        <f t="shared" si="281"/>
        <v>0</v>
      </c>
      <c r="K585" s="27"/>
      <c r="L585" s="21">
        <f t="shared" ref="L585" si="282"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3">SUM(G586:G591)</f>
        <v>0</v>
      </c>
      <c r="H592" s="21">
        <f t="shared" si="283"/>
        <v>0</v>
      </c>
      <c r="I592" s="21">
        <f t="shared" si="283"/>
        <v>0</v>
      </c>
      <c r="J592" s="21">
        <f t="shared" si="283"/>
        <v>0</v>
      </c>
      <c r="K592" s="27"/>
      <c r="L592" s="21">
        <f t="shared" ref="L592" si="284">SUM(L586:L591)</f>
        <v>0</v>
      </c>
    </row>
    <row r="593" spans="1:12" ht="14.45" customHeight="1" thickBot="1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85">G559+G563+G573+G578+G585+G592</f>
        <v>0</v>
      </c>
      <c r="H593" s="34">
        <f t="shared" si="285"/>
        <v>0</v>
      </c>
      <c r="I593" s="34">
        <f t="shared" si="285"/>
        <v>0</v>
      </c>
      <c r="J593" s="34">
        <f t="shared" si="285"/>
        <v>0</v>
      </c>
      <c r="K593" s="35"/>
      <c r="L593" s="34">
        <f t="shared" ref="L593" si="286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910.5</v>
      </c>
      <c r="G594" s="39">
        <f t="shared" ref="G594:L594" si="28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44.265000000000001</v>
      </c>
      <c r="H594" s="39">
        <f t="shared" si="287"/>
        <v>42.878</v>
      </c>
      <c r="I594" s="39">
        <f t="shared" si="287"/>
        <v>189.91600000000003</v>
      </c>
      <c r="J594" s="39">
        <f t="shared" si="287"/>
        <v>1372.7199999999998</v>
      </c>
      <c r="K594" s="39"/>
      <c r="L594" s="39" t="e">
        <f t="shared" si="28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2025-01-15T03:53:46Z</dcterms:modified>
</cp:coreProperties>
</file>